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400" tabRatio="890" firstSheet="1" activeTab="1"/>
  </bookViews>
  <sheets>
    <sheet name="Startlist" sheetId="1" r:id="rId1"/>
    <sheet name="Results" sheetId="2" r:id="rId2"/>
    <sheet name="Winners" sheetId="3" r:id="rId3"/>
    <sheet name="TC Penalties" sheetId="4" r:id="rId4"/>
    <sheet name="Other Penalties" sheetId="5" r:id="rId5"/>
    <sheet name="Other Penalties Details" sheetId="6" r:id="rId6"/>
    <sheet name="Retired" sheetId="7" r:id="rId7"/>
    <sheet name="Overall result" sheetId="8" r:id="rId8"/>
    <sheet name="Powerstage" sheetId="9" r:id="rId9"/>
    <sheet name="Champ Classes" sheetId="10" r:id="rId10"/>
  </sheets>
  <definedNames>
    <definedName name="_xlnm._FilterDatabase" localSheetId="9" hidden="1">'Champ Classes'!$A$1:$E$122</definedName>
    <definedName name="_xlnm._FilterDatabase" localSheetId="4" hidden="1">'Other Penalties'!$A$6:$K$127</definedName>
    <definedName name="_xlnm._FilterDatabase" localSheetId="5" hidden="1">'Other Penalties Details'!$A$1:$I$362</definedName>
    <definedName name="_xlnm._FilterDatabase" localSheetId="7" hidden="1">'Overall result'!$C$7:$I$128</definedName>
    <definedName name="_xlnm._FilterDatabase" localSheetId="8" hidden="1">'Powerstage'!$C$7:$I$7</definedName>
    <definedName name="_xlnm._FilterDatabase" localSheetId="0" hidden="1">'Startlist'!$A$7:$I$128</definedName>
    <definedName name="_xlnm._FilterDatabase" localSheetId="3" hidden="1">'TC Penalties'!$A$6:$J$109</definedName>
    <definedName name="_xlfn.SUMIFS" hidden="1">#NAME?</definedName>
    <definedName name="EXCLINA" localSheetId="1">'Results'!$A$8:$O$249</definedName>
    <definedName name="EXCPENAL" localSheetId="3">'TC Penalties'!#REF!</definedName>
    <definedName name="EXCPENAL_1" localSheetId="3">'TC Penalties'!#REF!</definedName>
    <definedName name="EXCPENAL_2" localSheetId="3">'TC Penalties'!#REF!</definedName>
    <definedName name="EXCPENAL_3" localSheetId="3">'TC Penalties'!#REF!</definedName>
    <definedName name="EXCPENAL_4" localSheetId="3">'TC Penalties'!$A$7:$J$9</definedName>
    <definedName name="EXCPENAL_5" localSheetId="3">'TC Penalties'!$A$7:$J$9</definedName>
    <definedName name="EXCRETIR" localSheetId="6">'Retired'!$A$9:$H$32</definedName>
    <definedName name="EXCSTART" localSheetId="7">'Overall result'!$A$8:$K$21</definedName>
    <definedName name="EXCSTART" localSheetId="8">'Powerstage'!$A$8:$K$21</definedName>
    <definedName name="EXCSTART" localSheetId="0">'Startlist'!$A$8:$J$128</definedName>
    <definedName name="EXCSTART_1" localSheetId="7">'Overall result'!$A$8:$K$21</definedName>
    <definedName name="EXCSTART_1" localSheetId="8">'Powerstage'!$A$8:$K$21</definedName>
    <definedName name="EXCWINN" localSheetId="2">'Winners'!$A$6:$J$67</definedName>
    <definedName name="GGG" localSheetId="1">'Results'!$A$8:$L$15</definedName>
    <definedName name="_xlnm.Print_Area" localSheetId="4">'Other Penalties'!$A$11:$H$124</definedName>
    <definedName name="_xlnm.Print_Area" localSheetId="5">'Other Penalties Details'!$A$149:$H$149</definedName>
    <definedName name="_xlnm.Print_Area" localSheetId="1">'Results'!$A$2:$N$249</definedName>
    <definedName name="_xlnm.Print_Area" localSheetId="6">'Retired'!$A$1:$G$28</definedName>
    <definedName name="_xlnm.Print_Area" localSheetId="0">'Startlist'!$A$2:$I$128</definedName>
    <definedName name="_xlnm.Print_Area" localSheetId="2">'Winners'!$A$1:$I$67</definedName>
  </definedNames>
  <calcPr fullCalcOnLoad="1"/>
</workbook>
</file>

<file path=xl/sharedStrings.xml><?xml version="1.0" encoding="utf-8"?>
<sst xmlns="http://schemas.openxmlformats.org/spreadsheetml/2006/main" count="4978" uniqueCount="2498">
  <si>
    <t xml:space="preserve"> 109/12</t>
  </si>
  <si>
    <t xml:space="preserve">  56/22</t>
  </si>
  <si>
    <t xml:space="preserve">  42/20</t>
  </si>
  <si>
    <t xml:space="preserve">  98/4</t>
  </si>
  <si>
    <t xml:space="preserve"> 109/18</t>
  </si>
  <si>
    <t xml:space="preserve">   1</t>
  </si>
  <si>
    <t>SS2S</t>
  </si>
  <si>
    <t xml:space="preserve">   7</t>
  </si>
  <si>
    <t>TC0</t>
  </si>
  <si>
    <t xml:space="preserve">  20</t>
  </si>
  <si>
    <t>SS3S</t>
  </si>
  <si>
    <t xml:space="preserve">  60</t>
  </si>
  <si>
    <t xml:space="preserve">  79</t>
  </si>
  <si>
    <t>SS1S</t>
  </si>
  <si>
    <t xml:space="preserve"> 105</t>
  </si>
  <si>
    <t xml:space="preserve"> 106</t>
  </si>
  <si>
    <t xml:space="preserve"> 111</t>
  </si>
  <si>
    <t xml:space="preserve"> 113</t>
  </si>
  <si>
    <t xml:space="preserve"> 117</t>
  </si>
  <si>
    <t>SS1</t>
  </si>
  <si>
    <t>SS2</t>
  </si>
  <si>
    <t>SS3</t>
  </si>
  <si>
    <t>SS4</t>
  </si>
  <si>
    <t>SS5</t>
  </si>
  <si>
    <t>SS6</t>
  </si>
  <si>
    <t>SS7</t>
  </si>
  <si>
    <t>SS8</t>
  </si>
  <si>
    <t>SS9</t>
  </si>
  <si>
    <t>Puude</t>
  </si>
  <si>
    <t>Otse</t>
  </si>
  <si>
    <t>Stoppkast</t>
  </si>
  <si>
    <t>Stoppkast pidurdamata</t>
  </si>
  <si>
    <t xml:space="preserve">  2/2</t>
  </si>
  <si>
    <t xml:space="preserve"> 0.20</t>
  </si>
  <si>
    <t>+ 0.15,4</t>
  </si>
  <si>
    <t xml:space="preserve">  9/4</t>
  </si>
  <si>
    <t xml:space="preserve"> 10/5</t>
  </si>
  <si>
    <t xml:space="preserve"> 11/6</t>
  </si>
  <si>
    <t xml:space="preserve"> 13/7</t>
  </si>
  <si>
    <t xml:space="preserve"> 0.40</t>
  </si>
  <si>
    <t xml:space="preserve"> 19/10</t>
  </si>
  <si>
    <t xml:space="preserve"> 1.00</t>
  </si>
  <si>
    <t xml:space="preserve"> 52/6</t>
  </si>
  <si>
    <t xml:space="preserve"> 9.37,0</t>
  </si>
  <si>
    <t xml:space="preserve"> 62/8</t>
  </si>
  <si>
    <t xml:space="preserve"> 1.20</t>
  </si>
  <si>
    <t xml:space="preserve"> 68/5</t>
  </si>
  <si>
    <t xml:space="preserve"> 1.40</t>
  </si>
  <si>
    <t>+ 2.06,4</t>
  </si>
  <si>
    <t xml:space="preserve"> 2.20</t>
  </si>
  <si>
    <t>+ 2.58,5</t>
  </si>
  <si>
    <t xml:space="preserve"> 2.40</t>
  </si>
  <si>
    <t>Valestart</t>
  </si>
  <si>
    <t xml:space="preserve"> 1.54,3</t>
  </si>
  <si>
    <t xml:space="preserve"> 3.12,2</t>
  </si>
  <si>
    <t xml:space="preserve"> 2.51,3</t>
  </si>
  <si>
    <t xml:space="preserve"> 1.49,3</t>
  </si>
  <si>
    <t xml:space="preserve"> 3.20,4</t>
  </si>
  <si>
    <t xml:space="preserve"> 2.56,1</t>
  </si>
  <si>
    <t xml:space="preserve"> 1.52,3</t>
  </si>
  <si>
    <t xml:space="preserve"> 3.20,0</t>
  </si>
  <si>
    <t xml:space="preserve"> 2.53,5</t>
  </si>
  <si>
    <t xml:space="preserve"> 1.53,6</t>
  </si>
  <si>
    <t xml:space="preserve"> 3.13,0</t>
  </si>
  <si>
    <t xml:space="preserve"> 2.50,8</t>
  </si>
  <si>
    <t xml:space="preserve"> 1.55,4</t>
  </si>
  <si>
    <t xml:space="preserve"> 3.30,6</t>
  </si>
  <si>
    <t xml:space="preserve"> 2.59,6</t>
  </si>
  <si>
    <t xml:space="preserve"> 1.53,9</t>
  </si>
  <si>
    <t xml:space="preserve"> 3.18,0</t>
  </si>
  <si>
    <t xml:space="preserve"> 2.53,4</t>
  </si>
  <si>
    <t xml:space="preserve"> 1.54,6</t>
  </si>
  <si>
    <t xml:space="preserve"> 3.16,5</t>
  </si>
  <si>
    <t xml:space="preserve"> 2.56,2</t>
  </si>
  <si>
    <t xml:space="preserve"> 3.20,7</t>
  </si>
  <si>
    <t xml:space="preserve"> 2.00,6</t>
  </si>
  <si>
    <t xml:space="preserve"> 3.29,7</t>
  </si>
  <si>
    <t xml:space="preserve"> 3.06,1</t>
  </si>
  <si>
    <t xml:space="preserve"> 2.02,6</t>
  </si>
  <si>
    <t xml:space="preserve"> 3.26,6</t>
  </si>
  <si>
    <t xml:space="preserve"> 1.55,0</t>
  </si>
  <si>
    <t xml:space="preserve"> 3.01,3</t>
  </si>
  <si>
    <t xml:space="preserve">  11/3</t>
  </si>
  <si>
    <t xml:space="preserve">   6/1</t>
  </si>
  <si>
    <t xml:space="preserve"> 3.23,0</t>
  </si>
  <si>
    <t xml:space="preserve"> 3.01,5</t>
  </si>
  <si>
    <t xml:space="preserve"> 2.01,2</t>
  </si>
  <si>
    <t xml:space="preserve"> 3.01,6</t>
  </si>
  <si>
    <t xml:space="preserve"> 2.04,7</t>
  </si>
  <si>
    <t xml:space="preserve"> 2.02,0</t>
  </si>
  <si>
    <t xml:space="preserve"> 3.34,1</t>
  </si>
  <si>
    <t xml:space="preserve"> 3.09,9</t>
  </si>
  <si>
    <t xml:space="preserve"> 3.40,9</t>
  </si>
  <si>
    <t xml:space="preserve"> 3.14,2</t>
  </si>
  <si>
    <t xml:space="preserve"> 3.16,1</t>
  </si>
  <si>
    <t xml:space="preserve"> 2.11,8</t>
  </si>
  <si>
    <t xml:space="preserve"> 3.41,6</t>
  </si>
  <si>
    <t xml:space="preserve"> 3.19,5</t>
  </si>
  <si>
    <t xml:space="preserve"> 3.38,6</t>
  </si>
  <si>
    <t xml:space="preserve"> 2.05,3</t>
  </si>
  <si>
    <t xml:space="preserve"> 3.20,2</t>
  </si>
  <si>
    <t xml:space="preserve"> 2.01,4</t>
  </si>
  <si>
    <t xml:space="preserve"> 3.38,2</t>
  </si>
  <si>
    <t xml:space="preserve"> 3.11,4</t>
  </si>
  <si>
    <t xml:space="preserve"> 2.06,4</t>
  </si>
  <si>
    <t xml:space="preserve"> 3.40,7</t>
  </si>
  <si>
    <t xml:space="preserve"> 3.14,1</t>
  </si>
  <si>
    <t xml:space="preserve"> 2.11,7</t>
  </si>
  <si>
    <t xml:space="preserve"> 3.15,3</t>
  </si>
  <si>
    <t xml:space="preserve"> 2.08,7</t>
  </si>
  <si>
    <t xml:space="preserve"> 3.13,9</t>
  </si>
  <si>
    <t xml:space="preserve"> 3.21,5</t>
  </si>
  <si>
    <t xml:space="preserve"> 2.11,4</t>
  </si>
  <si>
    <t xml:space="preserve"> 3.45,1</t>
  </si>
  <si>
    <t xml:space="preserve"> 3.21,3</t>
  </si>
  <si>
    <t xml:space="preserve"> 2.08,2</t>
  </si>
  <si>
    <t xml:space="preserve"> 3.44,9</t>
  </si>
  <si>
    <t xml:space="preserve"> 3.19,8</t>
  </si>
  <si>
    <t xml:space="preserve"> 2.01,8</t>
  </si>
  <si>
    <t xml:space="preserve"> 3.14,5</t>
  </si>
  <si>
    <t xml:space="preserve"> 2.04,3</t>
  </si>
  <si>
    <t xml:space="preserve"> 3.58,2</t>
  </si>
  <si>
    <t xml:space="preserve"> 3.31,2</t>
  </si>
  <si>
    <t xml:space="preserve"> 2.11,9</t>
  </si>
  <si>
    <t xml:space="preserve"> 3.23,5</t>
  </si>
  <si>
    <t xml:space="preserve"> 2.05,5</t>
  </si>
  <si>
    <t xml:space="preserve"> 3.43,7</t>
  </si>
  <si>
    <t>+ 2.56,3</t>
  </si>
  <si>
    <t xml:space="preserve"> 2.08,5</t>
  </si>
  <si>
    <t xml:space="preserve"> 3.26,1</t>
  </si>
  <si>
    <t xml:space="preserve"> 2.13,4</t>
  </si>
  <si>
    <t xml:space="preserve"> 3.29,6</t>
  </si>
  <si>
    <t xml:space="preserve"> 2.11,1</t>
  </si>
  <si>
    <t xml:space="preserve"> 3.22,5</t>
  </si>
  <si>
    <t xml:space="preserve"> 2.20,8</t>
  </si>
  <si>
    <t xml:space="preserve"> 3.57,5</t>
  </si>
  <si>
    <t xml:space="preserve"> 3.27,8</t>
  </si>
  <si>
    <t xml:space="preserve"> 3.49,9</t>
  </si>
  <si>
    <t xml:space="preserve"> 3.30,4</t>
  </si>
  <si>
    <t xml:space="preserve">  37/3</t>
  </si>
  <si>
    <t xml:space="preserve"> 3.31,3</t>
  </si>
  <si>
    <t xml:space="preserve"> 4.13,1</t>
  </si>
  <si>
    <t xml:space="preserve"> 3.24,9</t>
  </si>
  <si>
    <t xml:space="preserve"> 3.55,4</t>
  </si>
  <si>
    <t xml:space="preserve"> 3.32,8</t>
  </si>
  <si>
    <t xml:space="preserve">  42/16</t>
  </si>
  <si>
    <t xml:space="preserve"> 2.23,0</t>
  </si>
  <si>
    <t xml:space="preserve"> 4.07,2</t>
  </si>
  <si>
    <t xml:space="preserve"> 2.21,7</t>
  </si>
  <si>
    <t xml:space="preserve"> 4.04,1</t>
  </si>
  <si>
    <t xml:space="preserve"> 3.31,9</t>
  </si>
  <si>
    <t xml:space="preserve"> 2.25,4</t>
  </si>
  <si>
    <t xml:space="preserve"> 4.04,6</t>
  </si>
  <si>
    <t xml:space="preserve">  48/17</t>
  </si>
  <si>
    <t xml:space="preserve"> 2.35,7</t>
  </si>
  <si>
    <t xml:space="preserve"> 4.07,8</t>
  </si>
  <si>
    <t xml:space="preserve"> 1.54,4</t>
  </si>
  <si>
    <t xml:space="preserve"> 3.28,7</t>
  </si>
  <si>
    <t xml:space="preserve"> 2.05,4</t>
  </si>
  <si>
    <t>VÄLJASÖIT</t>
  </si>
  <si>
    <t xml:space="preserve">  17/10</t>
  </si>
  <si>
    <t xml:space="preserve">  42/4</t>
  </si>
  <si>
    <t xml:space="preserve"> 3.25,3</t>
  </si>
  <si>
    <t xml:space="preserve"> 3.23,8</t>
  </si>
  <si>
    <t xml:space="preserve"> 3.03,0</t>
  </si>
  <si>
    <t xml:space="preserve"> 2.02,3</t>
  </si>
  <si>
    <t xml:space="preserve"> 3.27,3</t>
  </si>
  <si>
    <t xml:space="preserve"> 3.31,4</t>
  </si>
  <si>
    <t xml:space="preserve"> 3.10,6</t>
  </si>
  <si>
    <t xml:space="preserve">  19/9</t>
  </si>
  <si>
    <t xml:space="preserve"> 1.55,1</t>
  </si>
  <si>
    <t xml:space="preserve"> 3.27,4</t>
  </si>
  <si>
    <t xml:space="preserve"> 3.04,0</t>
  </si>
  <si>
    <t xml:space="preserve"> 3.39,0</t>
  </si>
  <si>
    <t xml:space="preserve"> 3.15,4</t>
  </si>
  <si>
    <t xml:space="preserve"> 3.38,7</t>
  </si>
  <si>
    <t xml:space="preserve"> 3.11,9</t>
  </si>
  <si>
    <t xml:space="preserve">  12/7</t>
  </si>
  <si>
    <t xml:space="preserve"> 3.41,5</t>
  </si>
  <si>
    <t xml:space="preserve"> 3.16,8</t>
  </si>
  <si>
    <t xml:space="preserve"> 3.33,0</t>
  </si>
  <si>
    <t xml:space="preserve"> 3.04,7</t>
  </si>
  <si>
    <t xml:space="preserve"> 2.09,1</t>
  </si>
  <si>
    <t xml:space="preserve"> 3.37,6</t>
  </si>
  <si>
    <t xml:space="preserve">  49/8</t>
  </si>
  <si>
    <t xml:space="preserve">  47/6</t>
  </si>
  <si>
    <t xml:space="preserve"> 3.39,8</t>
  </si>
  <si>
    <t xml:space="preserve">  52/9</t>
  </si>
  <si>
    <t xml:space="preserve">  44/7</t>
  </si>
  <si>
    <t xml:space="preserve">  57/4</t>
  </si>
  <si>
    <t xml:space="preserve">  50/3</t>
  </si>
  <si>
    <t xml:space="preserve"> 3.15,6</t>
  </si>
  <si>
    <t xml:space="preserve"> 1.50</t>
  </si>
  <si>
    <t xml:space="preserve"> 1.50,7</t>
  </si>
  <si>
    <t xml:space="preserve"> 3.16,3</t>
  </si>
  <si>
    <t xml:space="preserve">   8/1</t>
  </si>
  <si>
    <t xml:space="preserve">  11/9</t>
  </si>
  <si>
    <t xml:space="preserve">   7/7</t>
  </si>
  <si>
    <t xml:space="preserve"> 1.52,4</t>
  </si>
  <si>
    <t xml:space="preserve"> 3.02,3</t>
  </si>
  <si>
    <t xml:space="preserve"> 1.58,4</t>
  </si>
  <si>
    <t xml:space="preserve"> 3.27,0</t>
  </si>
  <si>
    <t xml:space="preserve"> 3.05,1</t>
  </si>
  <si>
    <t xml:space="preserve"> 15/7</t>
  </si>
  <si>
    <t xml:space="preserve"> 16/8</t>
  </si>
  <si>
    <t xml:space="preserve"> 17/9</t>
  </si>
  <si>
    <t xml:space="preserve">  15/9</t>
  </si>
  <si>
    <t xml:space="preserve"> 1.59,3</t>
  </si>
  <si>
    <t xml:space="preserve"> 3.28,4</t>
  </si>
  <si>
    <t xml:space="preserve">  22/12</t>
  </si>
  <si>
    <t xml:space="preserve"> 3.16,9</t>
  </si>
  <si>
    <t xml:space="preserve">  50/2</t>
  </si>
  <si>
    <t xml:space="preserve"> 3.56,1</t>
  </si>
  <si>
    <t xml:space="preserve"> 3.20,9</t>
  </si>
  <si>
    <t xml:space="preserve"> 2.05,7</t>
  </si>
  <si>
    <t xml:space="preserve"> 3.35,9</t>
  </si>
  <si>
    <t xml:space="preserve"> 3.14,6</t>
  </si>
  <si>
    <t xml:space="preserve">  43/18</t>
  </si>
  <si>
    <t xml:space="preserve">  27/11</t>
  </si>
  <si>
    <t xml:space="preserve"> 2.06,3</t>
  </si>
  <si>
    <t xml:space="preserve"> 3.24,2</t>
  </si>
  <si>
    <t xml:space="preserve"> 3.55,5</t>
  </si>
  <si>
    <t xml:space="preserve"> 47/3</t>
  </si>
  <si>
    <t xml:space="preserve"> 3.45,0</t>
  </si>
  <si>
    <t xml:space="preserve"> 2.03,7</t>
  </si>
  <si>
    <t xml:space="preserve">  68/9</t>
  </si>
  <si>
    <t xml:space="preserve">  71/10</t>
  </si>
  <si>
    <t xml:space="preserve">  66/7</t>
  </si>
  <si>
    <t xml:space="preserve"> 3.43,2</t>
  </si>
  <si>
    <t xml:space="preserve"> 3.26,5</t>
  </si>
  <si>
    <t xml:space="preserve"> 2.15,8</t>
  </si>
  <si>
    <t xml:space="preserve"> 4.01,8</t>
  </si>
  <si>
    <t xml:space="preserve">  78/3</t>
  </si>
  <si>
    <t xml:space="preserve"> 2.03,8</t>
  </si>
  <si>
    <t xml:space="preserve"> 3.46,9</t>
  </si>
  <si>
    <t xml:space="preserve">  70/10</t>
  </si>
  <si>
    <t xml:space="preserve">  85/16</t>
  </si>
  <si>
    <t xml:space="preserve"> 4.16,6</t>
  </si>
  <si>
    <t xml:space="preserve"> 2.09,7</t>
  </si>
  <si>
    <t xml:space="preserve"> 3.41,1</t>
  </si>
  <si>
    <t xml:space="preserve"> 3.16,6</t>
  </si>
  <si>
    <t xml:space="preserve"> 2.22,3</t>
  </si>
  <si>
    <t xml:space="preserve"> 4.00,4</t>
  </si>
  <si>
    <t xml:space="preserve"> 3.46,3</t>
  </si>
  <si>
    <t xml:space="preserve"> 3.21,8</t>
  </si>
  <si>
    <t xml:space="preserve">  82/6</t>
  </si>
  <si>
    <t xml:space="preserve">  10/8</t>
  </si>
  <si>
    <t xml:space="preserve">  38/15</t>
  </si>
  <si>
    <t xml:space="preserve"> 1.56,3</t>
  </si>
  <si>
    <t xml:space="preserve"> 3.18,9</t>
  </si>
  <si>
    <t xml:space="preserve"> 2.58,0</t>
  </si>
  <si>
    <t xml:space="preserve">   7/2</t>
  </si>
  <si>
    <t xml:space="preserve">  41/17</t>
  </si>
  <si>
    <t xml:space="preserve">  23/13</t>
  </si>
  <si>
    <t xml:space="preserve">  46/1</t>
  </si>
  <si>
    <t xml:space="preserve">  41/1</t>
  </si>
  <si>
    <t xml:space="preserve"> 25/9</t>
  </si>
  <si>
    <t xml:space="preserve"> 1.58,6</t>
  </si>
  <si>
    <t xml:space="preserve"> 3.31,7</t>
  </si>
  <si>
    <t xml:space="preserve"> 3.21,1</t>
  </si>
  <si>
    <t xml:space="preserve"> 28/2</t>
  </si>
  <si>
    <t xml:space="preserve"> 2.06,5</t>
  </si>
  <si>
    <t xml:space="preserve"> 3.30,7</t>
  </si>
  <si>
    <t xml:space="preserve"> 3.36,8</t>
  </si>
  <si>
    <t xml:space="preserve">  53/6</t>
  </si>
  <si>
    <t xml:space="preserve">  35/6</t>
  </si>
  <si>
    <t xml:space="preserve">  45/5</t>
  </si>
  <si>
    <t xml:space="preserve"> 3.39,6</t>
  </si>
  <si>
    <t xml:space="preserve"> 3.43,6</t>
  </si>
  <si>
    <t xml:space="preserve"> 3.07,9</t>
  </si>
  <si>
    <t xml:space="preserve">  60/15</t>
  </si>
  <si>
    <t xml:space="preserve">  51/1</t>
  </si>
  <si>
    <t xml:space="preserve">  49/2</t>
  </si>
  <si>
    <t xml:space="preserve">  91/11</t>
  </si>
  <si>
    <t xml:space="preserve"> 2.02,2</t>
  </si>
  <si>
    <t xml:space="preserve"> 3.12,9</t>
  </si>
  <si>
    <t xml:space="preserve">  52/20</t>
  </si>
  <si>
    <t xml:space="preserve">  32/16</t>
  </si>
  <si>
    <t xml:space="preserve">  38/14</t>
  </si>
  <si>
    <t xml:space="preserve">  75/24</t>
  </si>
  <si>
    <t xml:space="preserve">  50/19</t>
  </si>
  <si>
    <t xml:space="preserve">  74/5</t>
  </si>
  <si>
    <t xml:space="preserve">  55/7</t>
  </si>
  <si>
    <t xml:space="preserve">  84/11</t>
  </si>
  <si>
    <t xml:space="preserve">  53/21</t>
  </si>
  <si>
    <t xml:space="preserve">  39/15</t>
  </si>
  <si>
    <t xml:space="preserve"> 2.07,3</t>
  </si>
  <si>
    <t xml:space="preserve"> 3.17,6</t>
  </si>
  <si>
    <t xml:space="preserve">  60/9</t>
  </si>
  <si>
    <t xml:space="preserve">  61/10</t>
  </si>
  <si>
    <t xml:space="preserve">  95/11</t>
  </si>
  <si>
    <t xml:space="preserve">  70/8</t>
  </si>
  <si>
    <t xml:space="preserve">  81/1</t>
  </si>
  <si>
    <t xml:space="preserve"> 53/4</t>
  </si>
  <si>
    <t xml:space="preserve">  72/4</t>
  </si>
  <si>
    <t xml:space="preserve">  88/10</t>
  </si>
  <si>
    <t xml:space="preserve">  61/4</t>
  </si>
  <si>
    <t xml:space="preserve">  74/8</t>
  </si>
  <si>
    <t xml:space="preserve"> 3.48,7</t>
  </si>
  <si>
    <t xml:space="preserve">  67/3</t>
  </si>
  <si>
    <t xml:space="preserve">  76/3</t>
  </si>
  <si>
    <t xml:space="preserve">  83/8</t>
  </si>
  <si>
    <t xml:space="preserve">  67/15</t>
  </si>
  <si>
    <t xml:space="preserve">  58/14</t>
  </si>
  <si>
    <t xml:space="preserve">  41/11</t>
  </si>
  <si>
    <t xml:space="preserve">  65/3</t>
  </si>
  <si>
    <t xml:space="preserve">  76/6</t>
  </si>
  <si>
    <t xml:space="preserve">  67/5</t>
  </si>
  <si>
    <t xml:space="preserve">  48/18</t>
  </si>
  <si>
    <t xml:space="preserve">  93/14</t>
  </si>
  <si>
    <t xml:space="preserve">  87/13</t>
  </si>
  <si>
    <t xml:space="preserve">  73/7</t>
  </si>
  <si>
    <t xml:space="preserve"> 3.50,2</t>
  </si>
  <si>
    <t xml:space="preserve"> 3.30,0</t>
  </si>
  <si>
    <t xml:space="preserve">  79/25</t>
  </si>
  <si>
    <t xml:space="preserve">  85/23</t>
  </si>
  <si>
    <t xml:space="preserve">  78/11</t>
  </si>
  <si>
    <t xml:space="preserve"> 71/10</t>
  </si>
  <si>
    <t xml:space="preserve">  83/9</t>
  </si>
  <si>
    <t xml:space="preserve">  81/10</t>
  </si>
  <si>
    <t xml:space="preserve">  84/9</t>
  </si>
  <si>
    <t xml:space="preserve"> 73/10</t>
  </si>
  <si>
    <t xml:space="preserve">  79/7</t>
  </si>
  <si>
    <t xml:space="preserve">  65/4</t>
  </si>
  <si>
    <t xml:space="preserve">  67/7</t>
  </si>
  <si>
    <t xml:space="preserve"> 2.28,0</t>
  </si>
  <si>
    <t xml:space="preserve"> 3.26,9</t>
  </si>
  <si>
    <t xml:space="preserve"> 106/4</t>
  </si>
  <si>
    <t xml:space="preserve">  79/4</t>
  </si>
  <si>
    <t xml:space="preserve">  87/7</t>
  </si>
  <si>
    <t xml:space="preserve">  59/5</t>
  </si>
  <si>
    <t xml:space="preserve">  98/15</t>
  </si>
  <si>
    <t xml:space="preserve">  72/22</t>
  </si>
  <si>
    <t xml:space="preserve">  82/22</t>
  </si>
  <si>
    <t xml:space="preserve"> 2.11,3</t>
  </si>
  <si>
    <t xml:space="preserve"> 3.54,2</t>
  </si>
  <si>
    <t xml:space="preserve">  75/6</t>
  </si>
  <si>
    <t xml:space="preserve">  91/4</t>
  </si>
  <si>
    <t xml:space="preserve">  86/3</t>
  </si>
  <si>
    <t xml:space="preserve">  93/12</t>
  </si>
  <si>
    <t xml:space="preserve">  95/13</t>
  </si>
  <si>
    <t xml:space="preserve"> 102/17</t>
  </si>
  <si>
    <t xml:space="preserve">  92/16</t>
  </si>
  <si>
    <t xml:space="preserve"> 2.14,5</t>
  </si>
  <si>
    <t xml:space="preserve"> 3.49,2</t>
  </si>
  <si>
    <t xml:space="preserve">  90/26</t>
  </si>
  <si>
    <t xml:space="preserve">  77/23</t>
  </si>
  <si>
    <t xml:space="preserve">  90/24</t>
  </si>
  <si>
    <t xml:space="preserve"> 102/16</t>
  </si>
  <si>
    <t xml:space="preserve">  99/16</t>
  </si>
  <si>
    <t xml:space="preserve">  95/17</t>
  </si>
  <si>
    <t xml:space="preserve"> 103/3</t>
  </si>
  <si>
    <t xml:space="preserve">  99/3</t>
  </si>
  <si>
    <t xml:space="preserve">  73/23</t>
  </si>
  <si>
    <t xml:space="preserve">  51/19</t>
  </si>
  <si>
    <t xml:space="preserve">  49/18</t>
  </si>
  <si>
    <t xml:space="preserve"> 101/3</t>
  </si>
  <si>
    <t xml:space="preserve"> 2.17,0</t>
  </si>
  <si>
    <t xml:space="preserve"> 4.24,0</t>
  </si>
  <si>
    <t xml:space="preserve"> 3.43,3</t>
  </si>
  <si>
    <t xml:space="preserve">  94/8</t>
  </si>
  <si>
    <t xml:space="preserve"> 104/8</t>
  </si>
  <si>
    <t xml:space="preserve">  97/8</t>
  </si>
  <si>
    <t xml:space="preserve"> 94/3</t>
  </si>
  <si>
    <t xml:space="preserve"> 2.26,6</t>
  </si>
  <si>
    <t xml:space="preserve"> 4.10,4</t>
  </si>
  <si>
    <t xml:space="preserve">  98/2</t>
  </si>
  <si>
    <t xml:space="preserve"> 100/5</t>
  </si>
  <si>
    <t xml:space="preserve"> 104/17</t>
  </si>
  <si>
    <t xml:space="preserve">  71/21</t>
  </si>
  <si>
    <t xml:space="preserve">  66/21</t>
  </si>
  <si>
    <t xml:space="preserve"> 2.04,0</t>
  </si>
  <si>
    <t xml:space="preserve"> 3.50,0</t>
  </si>
  <si>
    <t xml:space="preserve">  55/20</t>
  </si>
  <si>
    <t xml:space="preserve"> 2.24,9</t>
  </si>
  <si>
    <t xml:space="preserve"> 4.04,5</t>
  </si>
  <si>
    <t xml:space="preserve"> 4.13,4</t>
  </si>
  <si>
    <t xml:space="preserve"> 103/12</t>
  </si>
  <si>
    <t xml:space="preserve">  97/12</t>
  </si>
  <si>
    <t xml:space="preserve"> 100/12</t>
  </si>
  <si>
    <t xml:space="preserve"> 100/6</t>
  </si>
  <si>
    <t xml:space="preserve"> 4.55,8</t>
  </si>
  <si>
    <t xml:space="preserve"> 4.16,9</t>
  </si>
  <si>
    <t xml:space="preserve"> 108/12</t>
  </si>
  <si>
    <t xml:space="preserve"> 101/12</t>
  </si>
  <si>
    <t xml:space="preserve">  24/13</t>
  </si>
  <si>
    <t xml:space="preserve">  89/3</t>
  </si>
  <si>
    <t xml:space="preserve">   2</t>
  </si>
  <si>
    <t>TC3A</t>
  </si>
  <si>
    <t xml:space="preserve">  26</t>
  </si>
  <si>
    <t>SS6S</t>
  </si>
  <si>
    <t xml:space="preserve">  36</t>
  </si>
  <si>
    <t xml:space="preserve">  41</t>
  </si>
  <si>
    <t xml:space="preserve">  57</t>
  </si>
  <si>
    <t>SS5S</t>
  </si>
  <si>
    <t xml:space="preserve">  66</t>
  </si>
  <si>
    <t xml:space="preserve">  68</t>
  </si>
  <si>
    <t>SS4S</t>
  </si>
  <si>
    <t xml:space="preserve">  70</t>
  </si>
  <si>
    <t xml:space="preserve">  73</t>
  </si>
  <si>
    <t xml:space="preserve">  77</t>
  </si>
  <si>
    <t xml:space="preserve"> 40/1</t>
  </si>
  <si>
    <t>+ 2.22,3</t>
  </si>
  <si>
    <t xml:space="preserve"> 77/11</t>
  </si>
  <si>
    <t xml:space="preserve"> 58</t>
  </si>
  <si>
    <t>TC3B</t>
  </si>
  <si>
    <t>7 min. hiljem</t>
  </si>
  <si>
    <t xml:space="preserve"> 1.10</t>
  </si>
  <si>
    <t>115</t>
  </si>
  <si>
    <t>6 min. hiljem</t>
  </si>
  <si>
    <t>RLKP mitteläbimine</t>
  </si>
  <si>
    <t>SS4-&gt;SS5</t>
  </si>
  <si>
    <t xml:space="preserve"> 38/15</t>
  </si>
  <si>
    <t xml:space="preserve"> 54/18</t>
  </si>
  <si>
    <t xml:space="preserve"> 2.00</t>
  </si>
  <si>
    <t>+ 5.57,7</t>
  </si>
  <si>
    <t xml:space="preserve"> 2.19,3</t>
  </si>
  <si>
    <t xml:space="preserve"> 3.14,3</t>
  </si>
  <si>
    <t>24.46,7</t>
  </si>
  <si>
    <t xml:space="preserve"> 2.22,2</t>
  </si>
  <si>
    <t xml:space="preserve"> 3.15,2</t>
  </si>
  <si>
    <t xml:space="preserve"> 3.14,9</t>
  </si>
  <si>
    <t xml:space="preserve"> 3.11,6</t>
  </si>
  <si>
    <t xml:space="preserve"> 2.18,8</t>
  </si>
  <si>
    <t xml:space="preserve"> 3.34,9</t>
  </si>
  <si>
    <t xml:space="preserve"> 3.13,7</t>
  </si>
  <si>
    <t xml:space="preserve"> 2.21,0</t>
  </si>
  <si>
    <t>25.35,3</t>
  </si>
  <si>
    <t>+ 0.48,6</t>
  </si>
  <si>
    <t xml:space="preserve"> 2.28,3</t>
  </si>
  <si>
    <t>26.34,7</t>
  </si>
  <si>
    <t>+ 1.48,0</t>
  </si>
  <si>
    <t xml:space="preserve"> 2.24,0</t>
  </si>
  <si>
    <t xml:space="preserve"> 3.13,1</t>
  </si>
  <si>
    <t>26.48,1</t>
  </si>
  <si>
    <t>+ 2.01,4</t>
  </si>
  <si>
    <t xml:space="preserve"> 2.27,0</t>
  </si>
  <si>
    <t xml:space="preserve"> 3.19,0</t>
  </si>
  <si>
    <t>27.31,2</t>
  </si>
  <si>
    <t>+ 2.44,5</t>
  </si>
  <si>
    <t xml:space="preserve"> 2.39,2</t>
  </si>
  <si>
    <t xml:space="preserve"> 3.35,5</t>
  </si>
  <si>
    <t xml:space="preserve"> 3.32,7</t>
  </si>
  <si>
    <t>27.36,0</t>
  </si>
  <si>
    <t>+ 2.49,3</t>
  </si>
  <si>
    <t xml:space="preserve"> 2.36,9</t>
  </si>
  <si>
    <t xml:space="preserve"> 3.42,3</t>
  </si>
  <si>
    <t>28.20,6</t>
  </si>
  <si>
    <t>+ 3.33,9</t>
  </si>
  <si>
    <t xml:space="preserve"> 2.38,5</t>
  </si>
  <si>
    <t xml:space="preserve"> 3.40,4</t>
  </si>
  <si>
    <t xml:space="preserve"> 3.44,1</t>
  </si>
  <si>
    <t>28.25,2</t>
  </si>
  <si>
    <t>+ 3.38,5</t>
  </si>
  <si>
    <t xml:space="preserve"> 4.02,3</t>
  </si>
  <si>
    <t>28.36,0</t>
  </si>
  <si>
    <t>+ 3.49,3</t>
  </si>
  <si>
    <t xml:space="preserve"> 2.39,8</t>
  </si>
  <si>
    <t xml:space="preserve"> 2.40,9</t>
  </si>
  <si>
    <t xml:space="preserve"> 2.34,4</t>
  </si>
  <si>
    <t xml:space="preserve"> 3.35,1</t>
  </si>
  <si>
    <t xml:space="preserve"> 2.38,9</t>
  </si>
  <si>
    <t>29.10,2</t>
  </si>
  <si>
    <t>+ 4.23,5</t>
  </si>
  <si>
    <t xml:space="preserve"> 2.44,2</t>
  </si>
  <si>
    <t xml:space="preserve"> 3.42,2</t>
  </si>
  <si>
    <t>29.12,8</t>
  </si>
  <si>
    <t>+ 4.26,1</t>
  </si>
  <si>
    <t xml:space="preserve"> 2.42,9</t>
  </si>
  <si>
    <t xml:space="preserve"> 3.44,8</t>
  </si>
  <si>
    <t xml:space="preserve"> 2.47,0</t>
  </si>
  <si>
    <t xml:space="preserve"> 3.45,8</t>
  </si>
  <si>
    <t>29.37,9</t>
  </si>
  <si>
    <t>+ 4.51,2</t>
  </si>
  <si>
    <t xml:space="preserve"> 2.47,3</t>
  </si>
  <si>
    <t xml:space="preserve"> 3.49,1</t>
  </si>
  <si>
    <t xml:space="preserve"> 3.45,3</t>
  </si>
  <si>
    <t>29.44,4</t>
  </si>
  <si>
    <t>+ 4.57,7</t>
  </si>
  <si>
    <t xml:space="preserve"> 3.47,1</t>
  </si>
  <si>
    <t xml:space="preserve"> 3.45,9</t>
  </si>
  <si>
    <t>29.44,5</t>
  </si>
  <si>
    <t>+ 4.57,8</t>
  </si>
  <si>
    <t xml:space="preserve"> 22/12</t>
  </si>
  <si>
    <t xml:space="preserve"> 2.49,7</t>
  </si>
  <si>
    <t xml:space="preserve"> 3.51,3</t>
  </si>
  <si>
    <t xml:space="preserve"> 3.54,9</t>
  </si>
  <si>
    <t xml:space="preserve"> 2.49,1</t>
  </si>
  <si>
    <t xml:space="preserve"> 3.53,8</t>
  </si>
  <si>
    <t xml:space="preserve"> 2.50,6</t>
  </si>
  <si>
    <t xml:space="preserve"> 3.57,2</t>
  </si>
  <si>
    <t xml:space="preserve"> 3.54,8</t>
  </si>
  <si>
    <t>30.47,0</t>
  </si>
  <si>
    <t>+ 6.00,3</t>
  </si>
  <si>
    <t xml:space="preserve"> 2.54,5</t>
  </si>
  <si>
    <t xml:space="preserve"> 3.59,0</t>
  </si>
  <si>
    <t>31.02,7</t>
  </si>
  <si>
    <t>+ 6.16,0</t>
  </si>
  <si>
    <t xml:space="preserve"> 2.50,3</t>
  </si>
  <si>
    <t xml:space="preserve"> 3.52,6</t>
  </si>
  <si>
    <t>31.08,4</t>
  </si>
  <si>
    <t>+ 6.21,7</t>
  </si>
  <si>
    <t xml:space="preserve"> 2.50,0</t>
  </si>
  <si>
    <t>31.34,0</t>
  </si>
  <si>
    <t>+ 6.47,3</t>
  </si>
  <si>
    <t xml:space="preserve"> 2.52,0</t>
  </si>
  <si>
    <t xml:space="preserve"> 3.54,0</t>
  </si>
  <si>
    <t>31.45,0</t>
  </si>
  <si>
    <t>+ 6.58,3</t>
  </si>
  <si>
    <t xml:space="preserve"> 2.43,9</t>
  </si>
  <si>
    <t xml:space="preserve"> 3.53,6</t>
  </si>
  <si>
    <t xml:space="preserve"> 6.29,3</t>
  </si>
  <si>
    <t>33.14,3</t>
  </si>
  <si>
    <t>+ 8.27,6</t>
  </si>
  <si>
    <t xml:space="preserve"> 2.57,6</t>
  </si>
  <si>
    <t xml:space="preserve"> 4.02,1</t>
  </si>
  <si>
    <t xml:space="preserve"> 4.02,9</t>
  </si>
  <si>
    <t>37.11,9</t>
  </si>
  <si>
    <t>+12.25,2</t>
  </si>
  <si>
    <t xml:space="preserve"> 2.19,4</t>
  </si>
  <si>
    <t xml:space="preserve"> 3.11,0</t>
  </si>
  <si>
    <t xml:space="preserve"> 2.21,9</t>
  </si>
  <si>
    <t>25.37,0</t>
  </si>
  <si>
    <t>+ 0.50,3</t>
  </si>
  <si>
    <t xml:space="preserve"> 2.27,4</t>
  </si>
  <si>
    <t>25.50,8</t>
  </si>
  <si>
    <t xml:space="preserve"> 2.26,3</t>
  </si>
  <si>
    <t xml:space="preserve"> 2.25,2</t>
  </si>
  <si>
    <t>26.58,6</t>
  </si>
  <si>
    <t>+ 2.11,9</t>
  </si>
  <si>
    <t xml:space="preserve"> 2.33,0</t>
  </si>
  <si>
    <t xml:space="preserve"> 3.30,9</t>
  </si>
  <si>
    <t>27.25,7</t>
  </si>
  <si>
    <t>+ 2.39,0</t>
  </si>
  <si>
    <t xml:space="preserve"> 2.34,8</t>
  </si>
  <si>
    <t xml:space="preserve"> 3.37,5</t>
  </si>
  <si>
    <t xml:space="preserve"> 3.38,3</t>
  </si>
  <si>
    <t>27.44,5</t>
  </si>
  <si>
    <t>+ 2.57,8</t>
  </si>
  <si>
    <t xml:space="preserve"> 2.34,7</t>
  </si>
  <si>
    <t xml:space="preserve"> 3.30,8</t>
  </si>
  <si>
    <t>28.08,6</t>
  </si>
  <si>
    <t>+ 3.21,9</t>
  </si>
  <si>
    <t xml:space="preserve"> 2.39,0</t>
  </si>
  <si>
    <t xml:space="preserve"> 3.32,4</t>
  </si>
  <si>
    <t>28.20,7</t>
  </si>
  <si>
    <t>+ 3.34,0</t>
  </si>
  <si>
    <t xml:space="preserve"> 2.36,6</t>
  </si>
  <si>
    <t xml:space="preserve"> 3.36,6</t>
  </si>
  <si>
    <t xml:space="preserve"> 3.35,7</t>
  </si>
  <si>
    <t>28.23,5</t>
  </si>
  <si>
    <t>+ 3.36,8</t>
  </si>
  <si>
    <t xml:space="preserve"> 3.46,5</t>
  </si>
  <si>
    <t>28.41,1</t>
  </si>
  <si>
    <t>+ 3.54,4</t>
  </si>
  <si>
    <t xml:space="preserve">  35/12</t>
  </si>
  <si>
    <t xml:space="preserve">  35/13</t>
  </si>
  <si>
    <t xml:space="preserve">  37/14</t>
  </si>
  <si>
    <t>25.44,9</t>
  </si>
  <si>
    <t>+ 0.58,2</t>
  </si>
  <si>
    <t xml:space="preserve"> 2.22,8</t>
  </si>
  <si>
    <t>25.50,3</t>
  </si>
  <si>
    <t>+ 1.03,6</t>
  </si>
  <si>
    <t xml:space="preserve"> 12/6</t>
  </si>
  <si>
    <t xml:space="preserve"> 2.24,4</t>
  </si>
  <si>
    <t xml:space="preserve"> 3.20,6</t>
  </si>
  <si>
    <t xml:space="preserve"> 3.24,3</t>
  </si>
  <si>
    <t>26.19,9</t>
  </si>
  <si>
    <t>+ 1.33,2</t>
  </si>
  <si>
    <t xml:space="preserve"> 2.25,1</t>
  </si>
  <si>
    <t xml:space="preserve"> 3.22,7</t>
  </si>
  <si>
    <t>27.09,0</t>
  </si>
  <si>
    <t xml:space="preserve"> 2.33,5</t>
  </si>
  <si>
    <t xml:space="preserve"> 3.34,6</t>
  </si>
  <si>
    <t xml:space="preserve"> 3.32,2</t>
  </si>
  <si>
    <t>27.28,0</t>
  </si>
  <si>
    <t>+ 2.41,3</t>
  </si>
  <si>
    <t xml:space="preserve"> 2.37,0</t>
  </si>
  <si>
    <t xml:space="preserve"> 3.39,2</t>
  </si>
  <si>
    <t>27.43,0</t>
  </si>
  <si>
    <t xml:space="preserve"> 2.38,1</t>
  </si>
  <si>
    <t xml:space="preserve"> 3.36,0</t>
  </si>
  <si>
    <t>27.45,2</t>
  </si>
  <si>
    <t xml:space="preserve"> 3.21,7</t>
  </si>
  <si>
    <t>27.55,3</t>
  </si>
  <si>
    <t>+ 3.08,6</t>
  </si>
  <si>
    <t xml:space="preserve"> 2.29,8</t>
  </si>
  <si>
    <t xml:space="preserve"> 3.27,7</t>
  </si>
  <si>
    <t>28.01,5</t>
  </si>
  <si>
    <t>+ 3.14,8</t>
  </si>
  <si>
    <t xml:space="preserve">  42/2</t>
  </si>
  <si>
    <t xml:space="preserve"> 2.39,5</t>
  </si>
  <si>
    <t>28.47,6</t>
  </si>
  <si>
    <t>+ 4.00,9</t>
  </si>
  <si>
    <t xml:space="preserve"> 2.33,6</t>
  </si>
  <si>
    <t xml:space="preserve"> 3.32,6</t>
  </si>
  <si>
    <t xml:space="preserve"> 3.33,7</t>
  </si>
  <si>
    <t xml:space="preserve"> 2.39,3</t>
  </si>
  <si>
    <t>29.40,0</t>
  </si>
  <si>
    <t>+ 4.53,3</t>
  </si>
  <si>
    <t xml:space="preserve"> 3.41,4</t>
  </si>
  <si>
    <t>29.43,0</t>
  </si>
  <si>
    <t>+ 4.56,3</t>
  </si>
  <si>
    <t xml:space="preserve"> 2.25,0</t>
  </si>
  <si>
    <t xml:space="preserve"> 3.19,9</t>
  </si>
  <si>
    <t xml:space="preserve"> 2.22,4</t>
  </si>
  <si>
    <t xml:space="preserve"> 3.17,5</t>
  </si>
  <si>
    <t>25.45,3</t>
  </si>
  <si>
    <t xml:space="preserve"> 3.26,7</t>
  </si>
  <si>
    <t>27.01,5</t>
  </si>
  <si>
    <t>+ 2.14,8</t>
  </si>
  <si>
    <t xml:space="preserve"> 3.25,9</t>
  </si>
  <si>
    <t>27.11,7</t>
  </si>
  <si>
    <t>+ 2.25,0</t>
  </si>
  <si>
    <t xml:space="preserve"> 27/1</t>
  </si>
  <si>
    <t>27.56,7</t>
  </si>
  <si>
    <t>+ 3.10,0</t>
  </si>
  <si>
    <t xml:space="preserve"> 2.39,6</t>
  </si>
  <si>
    <t xml:space="preserve"> 3.37,3</t>
  </si>
  <si>
    <t>28.16,4</t>
  </si>
  <si>
    <t>+ 3.29,7</t>
  </si>
  <si>
    <t xml:space="preserve"> 2.39,4</t>
  </si>
  <si>
    <t>28.18,8</t>
  </si>
  <si>
    <t>+ 3.32,1</t>
  </si>
  <si>
    <t xml:space="preserve"> 4.26,2</t>
  </si>
  <si>
    <t xml:space="preserve"> 3.25,6</t>
  </si>
  <si>
    <t>28.26,7</t>
  </si>
  <si>
    <t>+ 3.40,0</t>
  </si>
  <si>
    <t xml:space="preserve"> 2.42,8</t>
  </si>
  <si>
    <t xml:space="preserve">  45/17</t>
  </si>
  <si>
    <t xml:space="preserve"> 2.40,7</t>
  </si>
  <si>
    <t>28.43,6</t>
  </si>
  <si>
    <t>+ 3.56,9</t>
  </si>
  <si>
    <t>28.47,0</t>
  </si>
  <si>
    <t>+ 4.00,3</t>
  </si>
  <si>
    <t xml:space="preserve"> 45/16</t>
  </si>
  <si>
    <t xml:space="preserve"> 2.45,1</t>
  </si>
  <si>
    <t xml:space="preserve"> 3.53,7</t>
  </si>
  <si>
    <t>28.57,0</t>
  </si>
  <si>
    <t>+ 4.10,3</t>
  </si>
  <si>
    <t xml:space="preserve"> 2.41,0</t>
  </si>
  <si>
    <t xml:space="preserve"> 3.39,9</t>
  </si>
  <si>
    <t>29.19,2</t>
  </si>
  <si>
    <t>+ 4.32,5</t>
  </si>
  <si>
    <t xml:space="preserve"> 2.34,3</t>
  </si>
  <si>
    <t xml:space="preserve"> 3.47,6</t>
  </si>
  <si>
    <t xml:space="preserve"> 2.50,9</t>
  </si>
  <si>
    <t xml:space="preserve"> 3.56,9</t>
  </si>
  <si>
    <t>30.24,9</t>
  </si>
  <si>
    <t>+ 5.38,2</t>
  </si>
  <si>
    <t xml:space="preserve"> 2.41,3</t>
  </si>
  <si>
    <t xml:space="preserve"> 3.54,5</t>
  </si>
  <si>
    <t xml:space="preserve"> 2.40,3</t>
  </si>
  <si>
    <t xml:space="preserve"> 3.46,7</t>
  </si>
  <si>
    <t>30.52,1</t>
  </si>
  <si>
    <t xml:space="preserve">  60/19</t>
  </si>
  <si>
    <t>+ 6.05,4</t>
  </si>
  <si>
    <t xml:space="preserve"> 2.35,2</t>
  </si>
  <si>
    <t xml:space="preserve"> 4.06,4</t>
  </si>
  <si>
    <t>37.03,5</t>
  </si>
  <si>
    <t>+12.16,8</t>
  </si>
  <si>
    <t xml:space="preserve"> 3.33,9</t>
  </si>
  <si>
    <t xml:space="preserve"> 2.20,6</t>
  </si>
  <si>
    <t xml:space="preserve"> 2.32,3</t>
  </si>
  <si>
    <t xml:space="preserve"> 3.28,1</t>
  </si>
  <si>
    <t>27.10,2</t>
  </si>
  <si>
    <t>+ 2.23,5</t>
  </si>
  <si>
    <t xml:space="preserve"> 26/10</t>
  </si>
  <si>
    <t xml:space="preserve"> 29/3</t>
  </si>
  <si>
    <t xml:space="preserve"> 31/13</t>
  </si>
  <si>
    <t xml:space="preserve"> 2.37,9</t>
  </si>
  <si>
    <t xml:space="preserve"> 3.34,4</t>
  </si>
  <si>
    <t>27.58,1</t>
  </si>
  <si>
    <t>+ 3.11,4</t>
  </si>
  <si>
    <t xml:space="preserve"> 2.36,8</t>
  </si>
  <si>
    <t xml:space="preserve"> 3.39,5</t>
  </si>
  <si>
    <t xml:space="preserve"> 3.38,5</t>
  </si>
  <si>
    <t>28.15,2</t>
  </si>
  <si>
    <t>+ 3.28,5</t>
  </si>
  <si>
    <t xml:space="preserve"> 39/1</t>
  </si>
  <si>
    <t xml:space="preserve"> 48/4</t>
  </si>
  <si>
    <t xml:space="preserve"> 3.57,0</t>
  </si>
  <si>
    <t xml:space="preserve"> 2.44,3</t>
  </si>
  <si>
    <t>28.55,3</t>
  </si>
  <si>
    <t>+ 4.08,6</t>
  </si>
  <si>
    <t xml:space="preserve"> 2.48,6</t>
  </si>
  <si>
    <t xml:space="preserve"> 2.42,1</t>
  </si>
  <si>
    <t xml:space="preserve"> 3.44,0</t>
  </si>
  <si>
    <t xml:space="preserve"> 67/9</t>
  </si>
  <si>
    <t xml:space="preserve"> 2.49,8</t>
  </si>
  <si>
    <t xml:space="preserve"> 3.51,9</t>
  </si>
  <si>
    <t xml:space="preserve"> 2.51,9</t>
  </si>
  <si>
    <t xml:space="preserve"> 3.48,6</t>
  </si>
  <si>
    <t xml:space="preserve"> 2.43,1</t>
  </si>
  <si>
    <t xml:space="preserve"> 3.51,6</t>
  </si>
  <si>
    <t xml:space="preserve"> 3.49,3</t>
  </si>
  <si>
    <t xml:space="preserve"> 3.45,2</t>
  </si>
  <si>
    <t>30.10,3</t>
  </si>
  <si>
    <t>+ 5.23,6</t>
  </si>
  <si>
    <t xml:space="preserve">  83/14</t>
  </si>
  <si>
    <t xml:space="preserve">  61/21</t>
  </si>
  <si>
    <t xml:space="preserve"> 2.51,0</t>
  </si>
  <si>
    <t>31.29,2</t>
  </si>
  <si>
    <t xml:space="preserve">  68/22</t>
  </si>
  <si>
    <t>+ 6.42,5</t>
  </si>
  <si>
    <t xml:space="preserve"> 2.38,0</t>
  </si>
  <si>
    <t xml:space="preserve"> 3.42,8</t>
  </si>
  <si>
    <t xml:space="preserve"> 2.49,6</t>
  </si>
  <si>
    <t>31.56,9</t>
  </si>
  <si>
    <t>+ 7.10,2</t>
  </si>
  <si>
    <t xml:space="preserve"> 2.54,4</t>
  </si>
  <si>
    <t xml:space="preserve"> 4.02,7</t>
  </si>
  <si>
    <t xml:space="preserve"> 4.00,2</t>
  </si>
  <si>
    <t>32.34,9</t>
  </si>
  <si>
    <t>+ 7.48,2</t>
  </si>
  <si>
    <t xml:space="preserve">  91/17</t>
  </si>
  <si>
    <t xml:space="preserve"> 2.55,7</t>
  </si>
  <si>
    <t xml:space="preserve"> 4.28,4</t>
  </si>
  <si>
    <t>34.26,0</t>
  </si>
  <si>
    <t xml:space="preserve">  89/2</t>
  </si>
  <si>
    <t>+ 9.39,3</t>
  </si>
  <si>
    <t xml:space="preserve">  92/5</t>
  </si>
  <si>
    <t xml:space="preserve"> 92/11</t>
  </si>
  <si>
    <t xml:space="preserve"> 4.34,3</t>
  </si>
  <si>
    <t xml:space="preserve"> 4.32,9</t>
  </si>
  <si>
    <t>43.44,4</t>
  </si>
  <si>
    <t xml:space="preserve">  93/11</t>
  </si>
  <si>
    <t>+18.57,7</t>
  </si>
  <si>
    <t xml:space="preserve"> 2.27,9</t>
  </si>
  <si>
    <t xml:space="preserve"> 34/4</t>
  </si>
  <si>
    <t xml:space="preserve"> 35/12</t>
  </si>
  <si>
    <t xml:space="preserve">  70/21</t>
  </si>
  <si>
    <t xml:space="preserve">  56/1</t>
  </si>
  <si>
    <t xml:space="preserve"> 3.33,4</t>
  </si>
  <si>
    <t>28.24,4</t>
  </si>
  <si>
    <t xml:space="preserve">  57/13</t>
  </si>
  <si>
    <t xml:space="preserve">  45/13</t>
  </si>
  <si>
    <t>+ 3.37,7</t>
  </si>
  <si>
    <t xml:space="preserve">  49/1</t>
  </si>
  <si>
    <t xml:space="preserve"> 101/24</t>
  </si>
  <si>
    <t xml:space="preserve">  85/10</t>
  </si>
  <si>
    <t xml:space="preserve">  62/8</t>
  </si>
  <si>
    <t xml:space="preserve">  56/20</t>
  </si>
  <si>
    <t xml:space="preserve">  75/8</t>
  </si>
  <si>
    <t xml:space="preserve">  76/9</t>
  </si>
  <si>
    <t xml:space="preserve">  74/10</t>
  </si>
  <si>
    <t xml:space="preserve"> 2.32,9</t>
  </si>
  <si>
    <t xml:space="preserve">  48/9</t>
  </si>
  <si>
    <t xml:space="preserve">  57/10</t>
  </si>
  <si>
    <t xml:space="preserve"> 2.42,2</t>
  </si>
  <si>
    <t>29.27,1</t>
  </si>
  <si>
    <t>+ 4.40,4</t>
  </si>
  <si>
    <t xml:space="preserve">  77/11</t>
  </si>
  <si>
    <t xml:space="preserve">  68/6</t>
  </si>
  <si>
    <t xml:space="preserve">  81/9</t>
  </si>
  <si>
    <t xml:space="preserve">  78/12</t>
  </si>
  <si>
    <t xml:space="preserve">  91/23</t>
  </si>
  <si>
    <t xml:space="preserve">  76/24</t>
  </si>
  <si>
    <t xml:space="preserve">  78/24</t>
  </si>
  <si>
    <t xml:space="preserve"> 75/7</t>
  </si>
  <si>
    <t xml:space="preserve">  72/7</t>
  </si>
  <si>
    <t xml:space="preserve">  80/7</t>
  </si>
  <si>
    <t xml:space="preserve">  85/1</t>
  </si>
  <si>
    <t xml:space="preserve">  78/1</t>
  </si>
  <si>
    <t xml:space="preserve">  72/1</t>
  </si>
  <si>
    <t xml:space="preserve">  82/14</t>
  </si>
  <si>
    <t xml:space="preserve">  80/12</t>
  </si>
  <si>
    <t xml:space="preserve">  80/13</t>
  </si>
  <si>
    <t xml:space="preserve">  84/15</t>
  </si>
  <si>
    <t xml:space="preserve">  63/20</t>
  </si>
  <si>
    <t xml:space="preserve">  64/21</t>
  </si>
  <si>
    <t xml:space="preserve">  41/15</t>
  </si>
  <si>
    <t xml:space="preserve">  82/13</t>
  </si>
  <si>
    <t xml:space="preserve"> 86/23</t>
  </si>
  <si>
    <t xml:space="preserve">  90/22</t>
  </si>
  <si>
    <t xml:space="preserve"> 87/16</t>
  </si>
  <si>
    <t xml:space="preserve">  87/16</t>
  </si>
  <si>
    <t xml:space="preserve">  92/4</t>
  </si>
  <si>
    <t xml:space="preserve">  81/8</t>
  </si>
  <si>
    <t xml:space="preserve">  92/8</t>
  </si>
  <si>
    <t xml:space="preserve"> 91/2</t>
  </si>
  <si>
    <t xml:space="preserve"> 2.57,5</t>
  </si>
  <si>
    <t xml:space="preserve"> 4.07,0</t>
  </si>
  <si>
    <t xml:space="preserve"> 4.04,4</t>
  </si>
  <si>
    <t>32.16,2</t>
  </si>
  <si>
    <t xml:space="preserve">  97/3</t>
  </si>
  <si>
    <t xml:space="preserve">  96/2</t>
  </si>
  <si>
    <t>+ 7.29,5</t>
  </si>
  <si>
    <t xml:space="preserve">  94/12</t>
  </si>
  <si>
    <t xml:space="preserve"> 93/17</t>
  </si>
  <si>
    <t xml:space="preserve">  96/17</t>
  </si>
  <si>
    <t xml:space="preserve"> 95/3</t>
  </si>
  <si>
    <t xml:space="preserve"> 96/5</t>
  </si>
  <si>
    <t xml:space="preserve">  91/5</t>
  </si>
  <si>
    <t xml:space="preserve"> 97/11</t>
  </si>
  <si>
    <t xml:space="preserve">  98/11</t>
  </si>
  <si>
    <t>15.02,9</t>
  </si>
  <si>
    <t xml:space="preserve">  99/4</t>
  </si>
  <si>
    <t>25.41,4</t>
  </si>
  <si>
    <t>+ 0.54,7</t>
  </si>
  <si>
    <t>25.44,0</t>
  </si>
  <si>
    <t>+ 0.57,3</t>
  </si>
  <si>
    <t>25.47,0</t>
  </si>
  <si>
    <t>+ 1.00,3</t>
  </si>
  <si>
    <t>26.08,5</t>
  </si>
  <si>
    <t>+ 1.21,8</t>
  </si>
  <si>
    <t>27.04,9</t>
  </si>
  <si>
    <t>+ 2.18,2</t>
  </si>
  <si>
    <t>27.16,1</t>
  </si>
  <si>
    <t>+ 2.29,4</t>
  </si>
  <si>
    <t>27.29,5</t>
  </si>
  <si>
    <t>+ 2.42,8</t>
  </si>
  <si>
    <t xml:space="preserve"> 32/11</t>
  </si>
  <si>
    <t xml:space="preserve"> 43/13</t>
  </si>
  <si>
    <t xml:space="preserve"> 46/2</t>
  </si>
  <si>
    <t>29.08,5</t>
  </si>
  <si>
    <t>+ 4.21,8</t>
  </si>
  <si>
    <t>29.15,5</t>
  </si>
  <si>
    <t>+ 4.28,8</t>
  </si>
  <si>
    <t>29.32,2</t>
  </si>
  <si>
    <t>+ 4.45,5</t>
  </si>
  <si>
    <t xml:space="preserve"> 63/19</t>
  </si>
  <si>
    <t>29.41,3</t>
  </si>
  <si>
    <t>+ 4.54,6</t>
  </si>
  <si>
    <t xml:space="preserve"> 64/8</t>
  </si>
  <si>
    <t xml:space="preserve"> 65/20</t>
  </si>
  <si>
    <t xml:space="preserve"> 66/9</t>
  </si>
  <si>
    <t>29.52,4</t>
  </si>
  <si>
    <t>+ 5.05,7</t>
  </si>
  <si>
    <t>30.02,3</t>
  </si>
  <si>
    <t>+ 5.15,6</t>
  </si>
  <si>
    <t>30.16,8</t>
  </si>
  <si>
    <t>+ 5.30,1</t>
  </si>
  <si>
    <t>30.19,0</t>
  </si>
  <si>
    <t>+ 5.32,3</t>
  </si>
  <si>
    <t>30.19,7</t>
  </si>
  <si>
    <t>+ 5.33,0</t>
  </si>
  <si>
    <t>30.26,4</t>
  </si>
  <si>
    <t>+ 5.39,7</t>
  </si>
  <si>
    <t xml:space="preserve"> 76/9</t>
  </si>
  <si>
    <t>30.44,1</t>
  </si>
  <si>
    <t>+ 5.57,4</t>
  </si>
  <si>
    <t>30.44,4</t>
  </si>
  <si>
    <t xml:space="preserve"> 78/12</t>
  </si>
  <si>
    <t xml:space="preserve"> 0.30</t>
  </si>
  <si>
    <t>30.45,0</t>
  </si>
  <si>
    <t>+ 5.58,3</t>
  </si>
  <si>
    <t xml:space="preserve"> 79/10</t>
  </si>
  <si>
    <t>30.46,9</t>
  </si>
  <si>
    <t>+ 6.00,2</t>
  </si>
  <si>
    <t xml:space="preserve"> 81/21</t>
  </si>
  <si>
    <t xml:space="preserve"> 82/13</t>
  </si>
  <si>
    <t xml:space="preserve"> 83/14</t>
  </si>
  <si>
    <t>31.03,9</t>
  </si>
  <si>
    <t>+ 6.17,2</t>
  </si>
  <si>
    <t xml:space="preserve"> 84/15</t>
  </si>
  <si>
    <t xml:space="preserve"> 85/22</t>
  </si>
  <si>
    <t>31.33,2</t>
  </si>
  <si>
    <t>+ 6.46,5</t>
  </si>
  <si>
    <t xml:space="preserve"> 88/4</t>
  </si>
  <si>
    <t xml:space="preserve"> 89/8</t>
  </si>
  <si>
    <t xml:space="preserve"> 90/24</t>
  </si>
  <si>
    <t xml:space="preserve"> 3.20</t>
  </si>
  <si>
    <t>32.04,6</t>
  </si>
  <si>
    <t>+ 7.17,9</t>
  </si>
  <si>
    <t xml:space="preserve"> 94</t>
  </si>
  <si>
    <t>TC10</t>
  </si>
  <si>
    <t>8 min. hiljem</t>
  </si>
  <si>
    <t xml:space="preserve">  65</t>
  </si>
  <si>
    <t>SS9S</t>
  </si>
  <si>
    <t xml:space="preserve"> 128</t>
  </si>
  <si>
    <t>SS8F</t>
  </si>
  <si>
    <t xml:space="preserve">  59</t>
  </si>
  <si>
    <t>SS8S</t>
  </si>
  <si>
    <t xml:space="preserve"> 130</t>
  </si>
  <si>
    <t>SS7F</t>
  </si>
  <si>
    <t>25.55,3</t>
  </si>
  <si>
    <t>+ 1.08,6</t>
  </si>
  <si>
    <t>Started  121 /  Finished   97</t>
  </si>
  <si>
    <t xml:space="preserve">  32</t>
  </si>
  <si>
    <t xml:space="preserve">  35</t>
  </si>
  <si>
    <t xml:space="preserve">  43</t>
  </si>
  <si>
    <t xml:space="preserve">  47</t>
  </si>
  <si>
    <t xml:space="preserve">  37</t>
  </si>
  <si>
    <t xml:space="preserve">  74</t>
  </si>
  <si>
    <t xml:space="preserve">  98</t>
  </si>
  <si>
    <t xml:space="preserve">  33</t>
  </si>
  <si>
    <t xml:space="preserve">  56</t>
  </si>
  <si>
    <t xml:space="preserve">  51</t>
  </si>
  <si>
    <t>Started   16 /  Finished   13</t>
  </si>
  <si>
    <t>Started   29 /  Finished   24</t>
  </si>
  <si>
    <t>+ 0.07,9</t>
  </si>
  <si>
    <t>+ 0.08,3</t>
  </si>
  <si>
    <t>Started   14 /  Finished   11</t>
  </si>
  <si>
    <t xml:space="preserve">  45</t>
  </si>
  <si>
    <t xml:space="preserve">  76</t>
  </si>
  <si>
    <t>+ 0.02,3</t>
  </si>
  <si>
    <t xml:space="preserve">  49</t>
  </si>
  <si>
    <t>+ 0.18,8</t>
  </si>
  <si>
    <t xml:space="preserve"> 122</t>
  </si>
  <si>
    <t xml:space="preserve">  69</t>
  </si>
  <si>
    <t>+ 0.35,0</t>
  </si>
  <si>
    <t xml:space="preserve">  54</t>
  </si>
  <si>
    <t>+ 0.46,5</t>
  </si>
  <si>
    <t>Started    8 /  Finished    8</t>
  </si>
  <si>
    <t xml:space="preserve">  40</t>
  </si>
  <si>
    <t xml:space="preserve">  67</t>
  </si>
  <si>
    <t>+ 1.08,3</t>
  </si>
  <si>
    <t xml:space="preserve">  52</t>
  </si>
  <si>
    <t>Started    3 /  Finished    3</t>
  </si>
  <si>
    <t xml:space="preserve">  97</t>
  </si>
  <si>
    <t xml:space="preserve">  90</t>
  </si>
  <si>
    <t>+ 2.06,1</t>
  </si>
  <si>
    <t xml:space="preserve">  83</t>
  </si>
  <si>
    <t>+ 8.44,7</t>
  </si>
  <si>
    <t>Started    6 /  Finished    5</t>
  </si>
  <si>
    <t xml:space="preserve">  30</t>
  </si>
  <si>
    <t xml:space="preserve">  15</t>
  </si>
  <si>
    <t>+ 0.49,2</t>
  </si>
  <si>
    <t xml:space="preserve">   4</t>
  </si>
  <si>
    <t>+ 3.11,0</t>
  </si>
  <si>
    <t>Started   21 /  Finished   17</t>
  </si>
  <si>
    <t xml:space="preserve">  19</t>
  </si>
  <si>
    <t xml:space="preserve">  17</t>
  </si>
  <si>
    <t xml:space="preserve">  28</t>
  </si>
  <si>
    <t>Started    6 /  Finished    3</t>
  </si>
  <si>
    <t xml:space="preserve"> 101</t>
  </si>
  <si>
    <t xml:space="preserve"> 126</t>
  </si>
  <si>
    <t>+ 2.05,9</t>
  </si>
  <si>
    <t xml:space="preserve">  94</t>
  </si>
  <si>
    <t>+ 4.15,7</t>
  </si>
  <si>
    <t>Started    4 /  Finished    2</t>
  </si>
  <si>
    <t xml:space="preserve"> 129</t>
  </si>
  <si>
    <t xml:space="preserve"> 127</t>
  </si>
  <si>
    <t xml:space="preserve"> 50/17</t>
  </si>
  <si>
    <t>28.58,7</t>
  </si>
  <si>
    <t>+ 4.12,0</t>
  </si>
  <si>
    <t xml:space="preserve"> 59/1</t>
  </si>
  <si>
    <t xml:space="preserve"> 60/4</t>
  </si>
  <si>
    <t xml:space="preserve"> 69/6</t>
  </si>
  <si>
    <t>30.06,8</t>
  </si>
  <si>
    <t>+ 5.20,1</t>
  </si>
  <si>
    <t xml:space="preserve"> 70/1</t>
  </si>
  <si>
    <t xml:space="preserve"> 72/2</t>
  </si>
  <si>
    <t>+ 0.26,4</t>
  </si>
  <si>
    <t>Lääne-Eesti rahvaralli 2024</t>
  </si>
  <si>
    <t>18.05.2024</t>
  </si>
  <si>
    <t>Sven Raid</t>
  </si>
  <si>
    <t>Rapla Kardiklubi</t>
  </si>
  <si>
    <t>Gregor Kiider</t>
  </si>
  <si>
    <t>Karl Tartes</t>
  </si>
  <si>
    <t>Volkswagen Golf IV</t>
  </si>
  <si>
    <t>Markus Peäske</t>
  </si>
  <si>
    <t>Allar Heina</t>
  </si>
  <si>
    <t>BMW 318I</t>
  </si>
  <si>
    <t>Mart Sermann</t>
  </si>
  <si>
    <t>Kaspar Raudsik</t>
  </si>
  <si>
    <t>Henry Heinam</t>
  </si>
  <si>
    <t>Urmo Heinam</t>
  </si>
  <si>
    <t xml:space="preserve"> 8:04</t>
  </si>
  <si>
    <t>Hokikoondis Racing Team</t>
  </si>
  <si>
    <t>Janek Vallask</t>
  </si>
  <si>
    <t>Kenneth Rauk</t>
  </si>
  <si>
    <t>Martin Rauk</t>
  </si>
  <si>
    <t>Taavi Koha</t>
  </si>
  <si>
    <t>Vallo Nuuter</t>
  </si>
  <si>
    <t>Martin Juga</t>
  </si>
  <si>
    <t>Citroen C2</t>
  </si>
  <si>
    <t>Kaspar Kaasik</t>
  </si>
  <si>
    <t>TLK Racing</t>
  </si>
  <si>
    <t>Kauri Pannas</t>
  </si>
  <si>
    <t>Mikkor Saekoda OÜ</t>
  </si>
  <si>
    <t>Urmo Kaasik</t>
  </si>
  <si>
    <t>Ingvar Mägi</t>
  </si>
  <si>
    <t>REHVIDPLUSS</t>
  </si>
  <si>
    <t>Subaru Impreza WRX STI</t>
  </si>
  <si>
    <t>Volkswagen Golf</t>
  </si>
  <si>
    <t>Mitsubishi Lancer Evo</t>
  </si>
  <si>
    <t>Estrit Aasma</t>
  </si>
  <si>
    <t>Kaupo Ennomäe</t>
  </si>
  <si>
    <t>Kristjan Radiko</t>
  </si>
  <si>
    <t>Rainer Niinepuu</t>
  </si>
  <si>
    <t>Seat Ibiza GTI</t>
  </si>
  <si>
    <t>360Auto</t>
  </si>
  <si>
    <t>Markus Laurimaa</t>
  </si>
  <si>
    <t>Joonas Vares</t>
  </si>
  <si>
    <t>Magnus Laid</t>
  </si>
  <si>
    <t>Jaanus Hirson</t>
  </si>
  <si>
    <t>BMW 323TI</t>
  </si>
  <si>
    <t>WKND Racing</t>
  </si>
  <si>
    <t>BMW 323</t>
  </si>
  <si>
    <t>Marko Press</t>
  </si>
  <si>
    <t>HL AUTO</t>
  </si>
  <si>
    <t>MRF Motorsport</t>
  </si>
  <si>
    <t>Joonas Kaup</t>
  </si>
  <si>
    <t>BMW Compact</t>
  </si>
  <si>
    <t>Reti Ojasalu</t>
  </si>
  <si>
    <t>BMW 330I</t>
  </si>
  <si>
    <t>Renee Laan</t>
  </si>
  <si>
    <t>Marko Meesak</t>
  </si>
  <si>
    <t>Lada 2107</t>
  </si>
  <si>
    <t>Mihkels Racing Team</t>
  </si>
  <si>
    <t>BMW 318 IS</t>
  </si>
  <si>
    <t>Andres Lulla</t>
  </si>
  <si>
    <t>Karl Pärn</t>
  </si>
  <si>
    <t>Karl-Martin Pika</t>
  </si>
  <si>
    <t>BMW 320I</t>
  </si>
  <si>
    <t>Aivo Lillepuu</t>
  </si>
  <si>
    <t>Taavi Udevald</t>
  </si>
  <si>
    <t>Robert Peetson</t>
  </si>
  <si>
    <t>Kenno Ploomipuu</t>
  </si>
  <si>
    <t>HRT Team</t>
  </si>
  <si>
    <t>BMW 325I</t>
  </si>
  <si>
    <t>Rainer Vassiljev</t>
  </si>
  <si>
    <t>Jaan-Georg Hatto</t>
  </si>
  <si>
    <t>Kaido Kask</t>
  </si>
  <si>
    <t>Karl Luhaäär</t>
  </si>
  <si>
    <t>Silver Vahstein</t>
  </si>
  <si>
    <t>Hannes Iir</t>
  </si>
  <si>
    <t>Neddy-Martin Toom</t>
  </si>
  <si>
    <t>Ivo Naan</t>
  </si>
  <si>
    <t>BMW E36 318</t>
  </si>
  <si>
    <t>Gerhard Toom</t>
  </si>
  <si>
    <t>Olga Karulina</t>
  </si>
  <si>
    <t>Rait Reiman</t>
  </si>
  <si>
    <t>Peeter Kask</t>
  </si>
  <si>
    <t>Sten Mürkhain</t>
  </si>
  <si>
    <t>Ander Mürkhain</t>
  </si>
  <si>
    <t>Vaz 2105</t>
  </si>
  <si>
    <t>Volkswagen Golf 2</t>
  </si>
  <si>
    <t>Marvin Tamm</t>
  </si>
  <si>
    <t>Hanno Vainola</t>
  </si>
  <si>
    <t>Siim Järve</t>
  </si>
  <si>
    <t>Andero Alto</t>
  </si>
  <si>
    <t>PKM Racing</t>
  </si>
  <si>
    <t>Siim Juss</t>
  </si>
  <si>
    <t>Gerdi Guljajev</t>
  </si>
  <si>
    <t>BMW 316TI</t>
  </si>
  <si>
    <t>Alvar Udu</t>
  </si>
  <si>
    <t>Lauri Varblas</t>
  </si>
  <si>
    <t>BMW 116</t>
  </si>
  <si>
    <t>Cardo Jurs</t>
  </si>
  <si>
    <t>Kustas Krooni</t>
  </si>
  <si>
    <t>Kardon Malberg</t>
  </si>
  <si>
    <t>Daniel Rüütel</t>
  </si>
  <si>
    <t>Jaagup Rüütel</t>
  </si>
  <si>
    <t>Audi 80</t>
  </si>
  <si>
    <t>Valdur Komp</t>
  </si>
  <si>
    <t>Revo Taar</t>
  </si>
  <si>
    <t>Renault Clio</t>
  </si>
  <si>
    <t>Janek Kalm</t>
  </si>
  <si>
    <t>Joosep Kalm</t>
  </si>
  <si>
    <t>Volkswagen Golf GTI</t>
  </si>
  <si>
    <t>Kristen Volkov</t>
  </si>
  <si>
    <t>Mart Olesk</t>
  </si>
  <si>
    <t>Sven Johanson</t>
  </si>
  <si>
    <t>ESTOLUX</t>
  </si>
  <si>
    <t>BMW Coupe</t>
  </si>
  <si>
    <t>Robin Reesar</t>
  </si>
  <si>
    <t>Kulla Saatmäe</t>
  </si>
  <si>
    <t>Andrus Laidre</t>
  </si>
  <si>
    <t>Reimo Särg</t>
  </si>
  <si>
    <t>Gear Racing</t>
  </si>
  <si>
    <t>Taaniel Veske</t>
  </si>
  <si>
    <t>Tristen Tass</t>
  </si>
  <si>
    <t>Urmas Ilumets</t>
  </si>
  <si>
    <t>Eerich Ilumets</t>
  </si>
  <si>
    <t>Vilgasralli</t>
  </si>
  <si>
    <t>Martti Hoop</t>
  </si>
  <si>
    <t>Toyota M3</t>
  </si>
  <si>
    <t>Arlis Lond</t>
  </si>
  <si>
    <t>Ralf Laansoo</t>
  </si>
  <si>
    <t>Margus Noppel</t>
  </si>
  <si>
    <t>Ariett Noppel</t>
  </si>
  <si>
    <t>Urmas Tagel</t>
  </si>
  <si>
    <t>Vaz 2106</t>
  </si>
  <si>
    <t>Albert Pärtelson</t>
  </si>
  <si>
    <t>Karl Küttim</t>
  </si>
  <si>
    <t>Enn Laansoo, Jr.</t>
  </si>
  <si>
    <t>Raido Laulik</t>
  </si>
  <si>
    <t>Milrem Motorsport</t>
  </si>
  <si>
    <t>Rain Kuuskmann</t>
  </si>
  <si>
    <t>Kaur Motorsport</t>
  </si>
  <si>
    <t>Eva Lota Eespakk</t>
  </si>
  <si>
    <t>Lauri Hõbelaid</t>
  </si>
  <si>
    <t>Marvet Kõivsaar</t>
  </si>
  <si>
    <t>Mattias Tõnts</t>
  </si>
  <si>
    <t>Rauno Hõrak</t>
  </si>
  <si>
    <t>Tõnis Viidas</t>
  </si>
  <si>
    <t>Markus Kasepõld</t>
  </si>
  <si>
    <t>Mirek JR Matikainen</t>
  </si>
  <si>
    <t xml:space="preserve"> 8:00</t>
  </si>
  <si>
    <t xml:space="preserve"> 8:01</t>
  </si>
  <si>
    <t xml:space="preserve"> 8:02</t>
  </si>
  <si>
    <t xml:space="preserve"> 8:03</t>
  </si>
  <si>
    <t xml:space="preserve"> 8:05</t>
  </si>
  <si>
    <t xml:space="preserve"> 8:06</t>
  </si>
  <si>
    <t xml:space="preserve"> 8:07</t>
  </si>
  <si>
    <t xml:space="preserve"> 8:08</t>
  </si>
  <si>
    <t xml:space="preserve"> 8:09</t>
  </si>
  <si>
    <t xml:space="preserve"> 8:10</t>
  </si>
  <si>
    <t xml:space="preserve"> 8:11</t>
  </si>
  <si>
    <t xml:space="preserve"> 8:12</t>
  </si>
  <si>
    <t xml:space="preserve"> 8:13</t>
  </si>
  <si>
    <t xml:space="preserve"> 8:14</t>
  </si>
  <si>
    <t xml:space="preserve"> 8:15</t>
  </si>
  <si>
    <t xml:space="preserve"> 8:16</t>
  </si>
  <si>
    <t xml:space="preserve"> 8:17</t>
  </si>
  <si>
    <t xml:space="preserve"> 8:18</t>
  </si>
  <si>
    <t xml:space="preserve"> 8:19</t>
  </si>
  <si>
    <t xml:space="preserve"> 8:20</t>
  </si>
  <si>
    <t xml:space="preserve"> 8:21</t>
  </si>
  <si>
    <t xml:space="preserve"> 8:22</t>
  </si>
  <si>
    <t xml:space="preserve"> 8:23</t>
  </si>
  <si>
    <t xml:space="preserve"> 8:24</t>
  </si>
  <si>
    <t xml:space="preserve"> 8:25</t>
  </si>
  <si>
    <t xml:space="preserve"> 8:26</t>
  </si>
  <si>
    <t xml:space="preserve"> 8:27</t>
  </si>
  <si>
    <t xml:space="preserve"> 8:28</t>
  </si>
  <si>
    <t xml:space="preserve"> 8:29</t>
  </si>
  <si>
    <t xml:space="preserve"> 8:30</t>
  </si>
  <si>
    <t xml:space="preserve"> 8:31</t>
  </si>
  <si>
    <t xml:space="preserve"> 8:32</t>
  </si>
  <si>
    <t xml:space="preserve"> 8:33</t>
  </si>
  <si>
    <t xml:space="preserve"> 8:34</t>
  </si>
  <si>
    <t xml:space="preserve"> 8:35</t>
  </si>
  <si>
    <t xml:space="preserve"> 8:36</t>
  </si>
  <si>
    <t xml:space="preserve"> 8:37</t>
  </si>
  <si>
    <t xml:space="preserve"> 8:38</t>
  </si>
  <si>
    <t xml:space="preserve"> 8:39</t>
  </si>
  <si>
    <t xml:space="preserve"> 8:40</t>
  </si>
  <si>
    <t xml:space="preserve"> 8:41</t>
  </si>
  <si>
    <t xml:space="preserve"> 8:42</t>
  </si>
  <si>
    <t xml:space="preserve"> 8:43</t>
  </si>
  <si>
    <t xml:space="preserve"> 8:44</t>
  </si>
  <si>
    <t xml:space="preserve"> 8:45</t>
  </si>
  <si>
    <t xml:space="preserve"> 8:46</t>
  </si>
  <si>
    <t xml:space="preserve"> 8:47</t>
  </si>
  <si>
    <t xml:space="preserve"> 8:48</t>
  </si>
  <si>
    <t xml:space="preserve"> 8:49</t>
  </si>
  <si>
    <t xml:space="preserve"> 8:50</t>
  </si>
  <si>
    <t xml:space="preserve"> 8:51</t>
  </si>
  <si>
    <t xml:space="preserve"> 8:52</t>
  </si>
  <si>
    <t xml:space="preserve"> 8:53</t>
  </si>
  <si>
    <t xml:space="preserve"> 8:54</t>
  </si>
  <si>
    <t xml:space="preserve"> 8:55</t>
  </si>
  <si>
    <t xml:space="preserve"> 8:56</t>
  </si>
  <si>
    <t xml:space="preserve"> 8:57</t>
  </si>
  <si>
    <t xml:space="preserve"> 8:58</t>
  </si>
  <si>
    <t xml:space="preserve"> 8:59</t>
  </si>
  <si>
    <t xml:space="preserve"> 9:00</t>
  </si>
  <si>
    <t xml:space="preserve"> 9:01</t>
  </si>
  <si>
    <t xml:space="preserve"> 9:02</t>
  </si>
  <si>
    <t xml:space="preserve"> 9:03</t>
  </si>
  <si>
    <t xml:space="preserve"> 9:04</t>
  </si>
  <si>
    <t xml:space="preserve"> 9:05</t>
  </si>
  <si>
    <t xml:space="preserve"> 9:06</t>
  </si>
  <si>
    <t xml:space="preserve"> 9:07</t>
  </si>
  <si>
    <t xml:space="preserve"> 9:08</t>
  </si>
  <si>
    <t xml:space="preserve"> 9:09</t>
  </si>
  <si>
    <t xml:space="preserve"> 9:10</t>
  </si>
  <si>
    <t xml:space="preserve"> 9:11</t>
  </si>
  <si>
    <t xml:space="preserve"> 9:12</t>
  </si>
  <si>
    <t xml:space="preserve"> 9:13</t>
  </si>
  <si>
    <t xml:space="preserve"> 9:14</t>
  </si>
  <si>
    <t xml:space="preserve"> 9:15</t>
  </si>
  <si>
    <t xml:space="preserve"> 9:16</t>
  </si>
  <si>
    <t xml:space="preserve"> 9:17</t>
  </si>
  <si>
    <t xml:space="preserve"> 9:18</t>
  </si>
  <si>
    <t xml:space="preserve"> 9:19</t>
  </si>
  <si>
    <t xml:space="preserve"> 9:20</t>
  </si>
  <si>
    <t xml:space="preserve"> 9:21</t>
  </si>
  <si>
    <t xml:space="preserve"> 9:22</t>
  </si>
  <si>
    <t xml:space="preserve"> 9:23</t>
  </si>
  <si>
    <t xml:space="preserve"> 9:24</t>
  </si>
  <si>
    <t xml:space="preserve"> 9:25</t>
  </si>
  <si>
    <t>Indrek Mäestu</t>
  </si>
  <si>
    <t>Stardiprotokoll</t>
  </si>
  <si>
    <t>Kristian Hallikmägi</t>
  </si>
  <si>
    <t>2ST</t>
  </si>
  <si>
    <t>2VE</t>
  </si>
  <si>
    <t>2SE</t>
  </si>
  <si>
    <t>2VT</t>
  </si>
  <si>
    <t>NR</t>
  </si>
  <si>
    <t>EE Champ 1</t>
  </si>
  <si>
    <t>In rally</t>
  </si>
  <si>
    <t>Name</t>
  </si>
  <si>
    <t>2WD-SE</t>
  </si>
  <si>
    <t>2WD-ST</t>
  </si>
  <si>
    <t>2WD-VE</t>
  </si>
  <si>
    <t>2WD-VT</t>
  </si>
  <si>
    <t>Naised</t>
  </si>
  <si>
    <t>Muud karistused / Other penalties</t>
  </si>
  <si>
    <t>AKP karistused / TC Penalties</t>
  </si>
  <si>
    <t>Võistleja number</t>
  </si>
  <si>
    <t>Katse</t>
  </si>
  <si>
    <t>Põhjus</t>
  </si>
  <si>
    <t>Võsitleja nimi</t>
  </si>
  <si>
    <t>Section Penalty in seconds</t>
  </si>
  <si>
    <t>4WD</t>
  </si>
  <si>
    <t>J18</t>
  </si>
  <si>
    <t>2WN</t>
  </si>
  <si>
    <t>SU</t>
  </si>
  <si>
    <t>J16</t>
  </si>
  <si>
    <t>Osa2 karistus</t>
  </si>
  <si>
    <t>Osa3 karistus</t>
  </si>
  <si>
    <t>Osa4 karistus</t>
  </si>
  <si>
    <t>Osa1 karistus</t>
  </si>
  <si>
    <t>Osa5 karistus</t>
  </si>
  <si>
    <t>Results</t>
  </si>
  <si>
    <t>NR.</t>
  </si>
  <si>
    <t>GR/CL</t>
  </si>
  <si>
    <t>Driver</t>
  </si>
  <si>
    <t>Co-driver</t>
  </si>
  <si>
    <t>Entrant</t>
  </si>
  <si>
    <t>Car</t>
  </si>
  <si>
    <t>Starttime</t>
  </si>
  <si>
    <t>Position</t>
  </si>
  <si>
    <t>Mairo Tiks</t>
  </si>
  <si>
    <t>Alo Lond</t>
  </si>
  <si>
    <t>Trevon Aava</t>
  </si>
  <si>
    <t>Urmo Aava</t>
  </si>
  <si>
    <t>Rally Estonia</t>
  </si>
  <si>
    <t>Peugeot 206</t>
  </si>
  <si>
    <t>Renault Twingo</t>
  </si>
  <si>
    <t>ProVan Motorsport</t>
  </si>
  <si>
    <t>HT Racing</t>
  </si>
  <si>
    <t>Mitsubishi Lancer Evo 8</t>
  </si>
  <si>
    <t>Mitsubishi Lancer Evo 9</t>
  </si>
  <si>
    <t>Tauri Olesk</t>
  </si>
  <si>
    <t>Gabriel Simson</t>
  </si>
  <si>
    <t>Oliver Simson</t>
  </si>
  <si>
    <t>Ööbiku.ee</t>
  </si>
  <si>
    <t>Raul Aava</t>
  </si>
  <si>
    <t>Kristjan Peegel</t>
  </si>
  <si>
    <t>Anthony Fatkin</t>
  </si>
  <si>
    <t>Andre Juhe</t>
  </si>
  <si>
    <t>Veiko Kimber</t>
  </si>
  <si>
    <t>Lada 2105</t>
  </si>
  <si>
    <t>BMW 318IS</t>
  </si>
  <si>
    <t>Ivo Aal</t>
  </si>
  <si>
    <t xml:space="preserve"> 9:26</t>
  </si>
  <si>
    <t xml:space="preserve"> 9:27</t>
  </si>
  <si>
    <t xml:space="preserve"> 9:28</t>
  </si>
  <si>
    <t xml:space="preserve"> 9:29</t>
  </si>
  <si>
    <t xml:space="preserve"> 9:30</t>
  </si>
  <si>
    <t xml:space="preserve"> 9:31</t>
  </si>
  <si>
    <t xml:space="preserve"> 9:32</t>
  </si>
  <si>
    <t xml:space="preserve"> 9:33</t>
  </si>
  <si>
    <t xml:space="preserve"> 9:34</t>
  </si>
  <si>
    <t xml:space="preserve"> 9:35</t>
  </si>
  <si>
    <t xml:space="preserve"> 9:36</t>
  </si>
  <si>
    <t xml:space="preserve"> 9:37</t>
  </si>
  <si>
    <t xml:space="preserve"> 9:38</t>
  </si>
  <si>
    <t xml:space="preserve"> 9:39</t>
  </si>
  <si>
    <t xml:space="preserve"> 9:40</t>
  </si>
  <si>
    <t xml:space="preserve"> 9:41</t>
  </si>
  <si>
    <t xml:space="preserve"> 9:42</t>
  </si>
  <si>
    <t xml:space="preserve"> 9:43</t>
  </si>
  <si>
    <t xml:space="preserve"> 9:44</t>
  </si>
  <si>
    <t xml:space="preserve"> 9:45</t>
  </si>
  <si>
    <t xml:space="preserve"> 9:46</t>
  </si>
  <si>
    <t xml:space="preserve"> 9:47</t>
  </si>
  <si>
    <t xml:space="preserve"> 9:48</t>
  </si>
  <si>
    <t xml:space="preserve"> 9:49</t>
  </si>
  <si>
    <t>Kaido Märss</t>
  </si>
  <si>
    <t xml:space="preserve"> 9:50</t>
  </si>
  <si>
    <t xml:space="preserve"> 9:51</t>
  </si>
  <si>
    <t>Kiired ja Tihased</t>
  </si>
  <si>
    <t xml:space="preserve"> 9:52</t>
  </si>
  <si>
    <t xml:space="preserve"> 9:53</t>
  </si>
  <si>
    <t>Kristo Vahter</t>
  </si>
  <si>
    <t>VV Motorsport</t>
  </si>
  <si>
    <t xml:space="preserve"> 9:54</t>
  </si>
  <si>
    <t xml:space="preserve"> 9:55</t>
  </si>
  <si>
    <t xml:space="preserve"> 9:56</t>
  </si>
  <si>
    <t xml:space="preserve"> 9:57</t>
  </si>
  <si>
    <t>Kärolis Kungla</t>
  </si>
  <si>
    <t>Kristjan Tahvinov</t>
  </si>
  <si>
    <t xml:space="preserve"> 9:58</t>
  </si>
  <si>
    <t xml:space="preserve"> 9:59</t>
  </si>
  <si>
    <t>Eero Sillandi</t>
  </si>
  <si>
    <t>10:00</t>
  </si>
  <si>
    <t>Heikko Tiits</t>
  </si>
  <si>
    <t>Hardi Link</t>
  </si>
  <si>
    <t>Morten Raamat</t>
  </si>
  <si>
    <t>Maigro Rehberg</t>
  </si>
  <si>
    <t>Marten Madison</t>
  </si>
  <si>
    <t>SPO</t>
  </si>
  <si>
    <t>7:51</t>
  </si>
  <si>
    <t>7:54</t>
  </si>
  <si>
    <t>7:57</t>
  </si>
  <si>
    <t>Läänemaa</t>
  </si>
  <si>
    <t>No.</t>
  </si>
  <si>
    <t>Driver / co-driver</t>
  </si>
  <si>
    <t>Nr.</t>
  </si>
  <si>
    <t>Penalty</t>
  </si>
  <si>
    <t>Total penalty</t>
  </si>
  <si>
    <t>TC</t>
  </si>
  <si>
    <t>Reason</t>
  </si>
  <si>
    <t>Reason of retirement</t>
  </si>
  <si>
    <t>Katkestasid / Retired</t>
  </si>
  <si>
    <t>Result /</t>
  </si>
  <si>
    <t>Diff leader</t>
  </si>
  <si>
    <t>abs/cl</t>
  </si>
  <si>
    <t>Special stages</t>
  </si>
  <si>
    <t>86</t>
  </si>
  <si>
    <t>Romet Reimal</t>
  </si>
  <si>
    <t>Jüri Jürisaar</t>
  </si>
  <si>
    <t>Madis Laaser</t>
  </si>
  <si>
    <t>Mirek Matikainen</t>
  </si>
  <si>
    <t>Robin Pruul</t>
  </si>
  <si>
    <t>Merkko Haljasmets</t>
  </si>
  <si>
    <t>Kristjan Hansson</t>
  </si>
  <si>
    <t>Jaak Riisberg</t>
  </si>
  <si>
    <t>Aira Lepp</t>
  </si>
  <si>
    <t>Janar Eelmaa</t>
  </si>
  <si>
    <t>Triinu Tammel</t>
  </si>
  <si>
    <t xml:space="preserve">0 </t>
  </si>
  <si>
    <t>Drivers</t>
  </si>
  <si>
    <t>Result</t>
  </si>
  <si>
    <t xml:space="preserve">  1.</t>
  </si>
  <si>
    <t>EST</t>
  </si>
  <si>
    <t>Ford Fiesta</t>
  </si>
  <si>
    <t xml:space="preserve">  2.</t>
  </si>
  <si>
    <t>Honda Civic</t>
  </si>
  <si>
    <t xml:space="preserve">  3.</t>
  </si>
  <si>
    <t xml:space="preserve">  4.</t>
  </si>
  <si>
    <t xml:space="preserve">  5.</t>
  </si>
  <si>
    <t xml:space="preserve">  6.</t>
  </si>
  <si>
    <t>Sebastian Kupri</t>
  </si>
  <si>
    <t>Alari Kupri</t>
  </si>
  <si>
    <t xml:space="preserve">  7.</t>
  </si>
  <si>
    <t>Thule Motorsport</t>
  </si>
  <si>
    <t>Mitsubishi Colt</t>
  </si>
  <si>
    <t xml:space="preserve">  8.</t>
  </si>
  <si>
    <t xml:space="preserve">  9.</t>
  </si>
  <si>
    <t xml:space="preserve"> 10.</t>
  </si>
  <si>
    <t>Erkki Ääremaa</t>
  </si>
  <si>
    <t>BMW 318</t>
  </si>
  <si>
    <t xml:space="preserve"> 11.</t>
  </si>
  <si>
    <t>Jaan Pisang</t>
  </si>
  <si>
    <t xml:space="preserve"> 12.</t>
  </si>
  <si>
    <t xml:space="preserve"> 13.</t>
  </si>
  <si>
    <t xml:space="preserve"> 14.</t>
  </si>
  <si>
    <t xml:space="preserve"> 15.</t>
  </si>
  <si>
    <t xml:space="preserve"> 16.</t>
  </si>
  <si>
    <t>BMW 316</t>
  </si>
  <si>
    <t xml:space="preserve"> 17.</t>
  </si>
  <si>
    <t xml:space="preserve"> 18.</t>
  </si>
  <si>
    <t xml:space="preserve"> 19.</t>
  </si>
  <si>
    <t xml:space="preserve"> 20.</t>
  </si>
  <si>
    <t xml:space="preserve"> 21.</t>
  </si>
  <si>
    <t xml:space="preserve"> 22.</t>
  </si>
  <si>
    <t xml:space="preserve"> 23.</t>
  </si>
  <si>
    <t>HT Motorsport</t>
  </si>
  <si>
    <t xml:space="preserve"> 24.</t>
  </si>
  <si>
    <t xml:space="preserve"> 25.</t>
  </si>
  <si>
    <t xml:space="preserve"> 26.</t>
  </si>
  <si>
    <t xml:space="preserve"> 27.</t>
  </si>
  <si>
    <t xml:space="preserve"> 28.</t>
  </si>
  <si>
    <t>Honda Civic Type-R</t>
  </si>
  <si>
    <t xml:space="preserve"> 29.</t>
  </si>
  <si>
    <t>Subaru Impreza</t>
  </si>
  <si>
    <t xml:space="preserve"> 30.</t>
  </si>
  <si>
    <t xml:space="preserve"> 31.</t>
  </si>
  <si>
    <t>Juuru Tehnikaklubi</t>
  </si>
  <si>
    <t xml:space="preserve"> 32.</t>
  </si>
  <si>
    <t xml:space="preserve"> 33.</t>
  </si>
  <si>
    <t xml:space="preserve"> 34.</t>
  </si>
  <si>
    <t xml:space="preserve"> 35.</t>
  </si>
  <si>
    <t xml:space="preserve"> 36.</t>
  </si>
  <si>
    <t xml:space="preserve"> 37.</t>
  </si>
  <si>
    <t xml:space="preserve"> 38.</t>
  </si>
  <si>
    <t xml:space="preserve"> 39.</t>
  </si>
  <si>
    <t>Rein Tikka</t>
  </si>
  <si>
    <t>Audi A3</t>
  </si>
  <si>
    <t xml:space="preserve"> 40.</t>
  </si>
  <si>
    <t xml:space="preserve"> 41.</t>
  </si>
  <si>
    <t xml:space="preserve"> 42.</t>
  </si>
  <si>
    <t>BMW 316I</t>
  </si>
  <si>
    <t xml:space="preserve"> 43.</t>
  </si>
  <si>
    <t>BMW 325</t>
  </si>
  <si>
    <t xml:space="preserve"> 44.</t>
  </si>
  <si>
    <t>Mitsubishi Lancer</t>
  </si>
  <si>
    <t xml:space="preserve"> 45.</t>
  </si>
  <si>
    <t xml:space="preserve"> 46.</t>
  </si>
  <si>
    <t>Kalmer Kase</t>
  </si>
  <si>
    <t xml:space="preserve"> 47.</t>
  </si>
  <si>
    <t xml:space="preserve"> 48.</t>
  </si>
  <si>
    <t>Märjamaa Rally Team</t>
  </si>
  <si>
    <t xml:space="preserve"> 49.</t>
  </si>
  <si>
    <t xml:space="preserve"> 50.</t>
  </si>
  <si>
    <t xml:space="preserve"> 51.</t>
  </si>
  <si>
    <t xml:space="preserve"> 52.</t>
  </si>
  <si>
    <t xml:space="preserve"> 53.</t>
  </si>
  <si>
    <t xml:space="preserve"> 54.</t>
  </si>
  <si>
    <t xml:space="preserve"> 55.</t>
  </si>
  <si>
    <t xml:space="preserve"> 56.</t>
  </si>
  <si>
    <t>Nissan Sunny</t>
  </si>
  <si>
    <t xml:space="preserve"> 57.</t>
  </si>
  <si>
    <t xml:space="preserve"> 58.</t>
  </si>
  <si>
    <t xml:space="preserve"> 59.</t>
  </si>
  <si>
    <t>Raido Uesson</t>
  </si>
  <si>
    <t xml:space="preserve"> 60.</t>
  </si>
  <si>
    <t xml:space="preserve"> 61.</t>
  </si>
  <si>
    <t>Vaido Järvela</t>
  </si>
  <si>
    <t>Tanel Laurimaa</t>
  </si>
  <si>
    <t xml:space="preserve"> 62.</t>
  </si>
  <si>
    <t xml:space="preserve"> 63.</t>
  </si>
  <si>
    <t xml:space="preserve"> 64.</t>
  </si>
  <si>
    <t xml:space="preserve"> 65.</t>
  </si>
  <si>
    <t xml:space="preserve"> 66.</t>
  </si>
  <si>
    <t>BMW 318TI</t>
  </si>
  <si>
    <t xml:space="preserve"> 67.</t>
  </si>
  <si>
    <t xml:space="preserve"> 68.</t>
  </si>
  <si>
    <t>Jaagup Laaser</t>
  </si>
  <si>
    <t xml:space="preserve"> 69.</t>
  </si>
  <si>
    <t xml:space="preserve"> 70.</t>
  </si>
  <si>
    <t xml:space="preserve"> 71.</t>
  </si>
  <si>
    <t>BMW 328</t>
  </si>
  <si>
    <t xml:space="preserve"> 72.</t>
  </si>
  <si>
    <t>Taavi Kivi</t>
  </si>
  <si>
    <t xml:space="preserve"> 73.</t>
  </si>
  <si>
    <t>A1M Motorsport</t>
  </si>
  <si>
    <t xml:space="preserve"> 74.</t>
  </si>
  <si>
    <t xml:space="preserve"> 75.</t>
  </si>
  <si>
    <t xml:space="preserve"> 76.</t>
  </si>
  <si>
    <t xml:space="preserve"> 77.</t>
  </si>
  <si>
    <t xml:space="preserve"> 78.</t>
  </si>
  <si>
    <t xml:space="preserve"> 79.</t>
  </si>
  <si>
    <t xml:space="preserve"> 80.</t>
  </si>
  <si>
    <t xml:space="preserve"> 81.</t>
  </si>
  <si>
    <t xml:space="preserve"> 82.</t>
  </si>
  <si>
    <t xml:space="preserve"> 83.</t>
  </si>
  <si>
    <t xml:space="preserve"> 84.</t>
  </si>
  <si>
    <t xml:space="preserve"> 85.</t>
  </si>
  <si>
    <t xml:space="preserve"> 86.</t>
  </si>
  <si>
    <t xml:space="preserve"> 87.</t>
  </si>
  <si>
    <t>Martin Arula</t>
  </si>
  <si>
    <t xml:space="preserve"> 88.</t>
  </si>
  <si>
    <t xml:space="preserve"> 89.</t>
  </si>
  <si>
    <t xml:space="preserve"> 90.</t>
  </si>
  <si>
    <t>Karoliina Tammel</t>
  </si>
  <si>
    <t xml:space="preserve"> 91.</t>
  </si>
  <si>
    <t xml:space="preserve"> 92.</t>
  </si>
  <si>
    <t xml:space="preserve"> 93.</t>
  </si>
  <si>
    <t xml:space="preserve"> 94.</t>
  </si>
  <si>
    <t xml:space="preserve"> 95.</t>
  </si>
  <si>
    <t xml:space="preserve"> 96.</t>
  </si>
  <si>
    <t xml:space="preserve"> 97.</t>
  </si>
  <si>
    <t xml:space="preserve"> 98.</t>
  </si>
  <si>
    <t xml:space="preserve"> 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</si>
  <si>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</si>
  <si>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</si>
  <si>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</si>
  <si>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</si>
  <si>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</si>
  <si>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</si>
  <si>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</si>
  <si>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</si>
  <si>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</si>
  <si>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</si>
  <si>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</si>
  <si>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</si>
  <si>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</si>
  <si>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</si>
  <si>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</si>
  <si>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</si>
  <si>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</si>
  <si>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</si>
  <si>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</si>
  <si>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</si>
  <si>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</si>
  <si>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</si>
  <si>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Kauri Päästel</t>
  </si>
  <si>
    <t>Romet Liiv</t>
  </si>
  <si>
    <t>Teet Varik</t>
  </si>
  <si>
    <t>Raido Värik</t>
  </si>
  <si>
    <t>Toyota Yaris</t>
  </si>
  <si>
    <t>Margus Havik</t>
  </si>
  <si>
    <t>Robin Roose</t>
  </si>
  <si>
    <t>Kristjan Koik</t>
  </si>
  <si>
    <t>Sergo Sokmann</t>
  </si>
  <si>
    <t>Marten Meindorf</t>
  </si>
  <si>
    <t>Sten Kiilberg</t>
  </si>
  <si>
    <t>Taavi Metsmaa</t>
  </si>
  <si>
    <t>Kerli Vilu</t>
  </si>
  <si>
    <t>Arvo Liimann</t>
  </si>
  <si>
    <t>Martaliisa Meindorf</t>
  </si>
  <si>
    <t>Taavo Lauk</t>
  </si>
  <si>
    <t>Lukas Leivat</t>
  </si>
  <si>
    <t>Henry Tegova</t>
  </si>
  <si>
    <t>Geilo Valdmann</t>
  </si>
  <si>
    <t>HRK</t>
  </si>
  <si>
    <t>Keith Vähi</t>
  </si>
  <si>
    <t>Hendrik Väli</t>
  </si>
  <si>
    <t>Tauri Soome</t>
  </si>
  <si>
    <t>Käru Tehnikaklubi</t>
  </si>
  <si>
    <t>Rainer Umbleja</t>
  </si>
  <si>
    <t>Allan Liister</t>
  </si>
  <si>
    <t>Mikk Saaron</t>
  </si>
  <si>
    <t>Mait Saaron</t>
  </si>
  <si>
    <t>Reigo Raadik</t>
  </si>
  <si>
    <t>Merlis Rand</t>
  </si>
  <si>
    <t>Mihkel Avik</t>
  </si>
  <si>
    <t>Reigo Rannak</t>
  </si>
  <si>
    <t>Ruslan Pleshanov</t>
  </si>
  <si>
    <t>AZLK 2140</t>
  </si>
  <si>
    <t>Margo Lipp</t>
  </si>
  <si>
    <t>BMW 325TI</t>
  </si>
  <si>
    <t>Sulev Pärn</t>
  </si>
  <si>
    <t>Jarmo Lige</t>
  </si>
  <si>
    <t>Sten Kuusik</t>
  </si>
  <si>
    <t>Kermo Müil</t>
  </si>
  <si>
    <t>Aare Müil</t>
  </si>
  <si>
    <t>CRC</t>
  </si>
  <si>
    <t>Martin Vaga</t>
  </si>
  <si>
    <t>Kristian Teern</t>
  </si>
  <si>
    <t>Elvis Leinberg</t>
  </si>
  <si>
    <t>Indrek Vulf</t>
  </si>
  <si>
    <t>Joosep Ausmees</t>
  </si>
  <si>
    <t>Kaimar Kittus</t>
  </si>
  <si>
    <t>Marina Liira</t>
  </si>
  <si>
    <t>Janno Johanson</t>
  </si>
  <si>
    <t>Kevin Ruddi</t>
  </si>
  <si>
    <t>Tanel Madiste</t>
  </si>
  <si>
    <t>Margus Raudsepp</t>
  </si>
  <si>
    <t>Indrek Raudsepp</t>
  </si>
  <si>
    <t>Meelis Vahter</t>
  </si>
  <si>
    <t>Dever Vahter</t>
  </si>
  <si>
    <t>Gunnar Kuuba</t>
  </si>
  <si>
    <t>Erki Kuuba</t>
  </si>
  <si>
    <t>Chris Männik</t>
  </si>
  <si>
    <t>Marko Eespakk</t>
  </si>
  <si>
    <t>Helar Arge</t>
  </si>
  <si>
    <t>TLT</t>
  </si>
  <si>
    <t>Rain Laupa</t>
  </si>
  <si>
    <t>Olavi Laupa</t>
  </si>
  <si>
    <t>Sander Mihkels</t>
  </si>
  <si>
    <t>Steven Lätt</t>
  </si>
  <si>
    <t>Kert Sang</t>
  </si>
  <si>
    <t>Subaru Impreza WRX</t>
  </si>
  <si>
    <t>Kevin Kangur</t>
  </si>
  <si>
    <t>ABS</t>
  </si>
  <si>
    <t>Class</t>
  </si>
  <si>
    <t>Mikk Männiste</t>
  </si>
  <si>
    <t>Oti Maat</t>
  </si>
  <si>
    <t>Grete Mia Koha</t>
  </si>
  <si>
    <t>Mattias Aivo Karik</t>
  </si>
  <si>
    <t>Palle Kõlar</t>
  </si>
  <si>
    <t>Toomas Tõnsau</t>
  </si>
  <si>
    <t>Kermo Vahejõe</t>
  </si>
  <si>
    <t>Priit Nõgu</t>
  </si>
  <si>
    <t>Harri Jõessar</t>
  </si>
  <si>
    <t>Sander Mõik</t>
  </si>
  <si>
    <t>Tauri Nõgu</t>
  </si>
  <si>
    <t>Henri Ääremaa</t>
  </si>
  <si>
    <t>Aldo Sander</t>
  </si>
  <si>
    <t>Jaanus Hõbemägi</t>
  </si>
  <si>
    <t>Hõbemägi Motorsport</t>
  </si>
  <si>
    <t>Sten Voojärv</t>
  </si>
  <si>
    <t>Erki Eksin</t>
  </si>
  <si>
    <t>Aneta Liik</t>
  </si>
  <si>
    <t>Inga Reimal</t>
  </si>
  <si>
    <t>7:48</t>
  </si>
  <si>
    <t>2WD-sport</t>
  </si>
  <si>
    <t>Tenel Tilk</t>
  </si>
  <si>
    <t>Raigo Reimal</t>
  </si>
  <si>
    <t>Patrick Juhe</t>
  </si>
  <si>
    <t>Kristjan Karlep</t>
  </si>
  <si>
    <t>Andreas Liiv</t>
  </si>
  <si>
    <t>Raido Rao</t>
  </si>
  <si>
    <t>Priit Trink</t>
  </si>
  <si>
    <t>Joosep Pukk</t>
  </si>
  <si>
    <t>Mirek Jr Matikainen</t>
  </si>
  <si>
    <t>Tõnu Tikerpalu</t>
  </si>
  <si>
    <t>Powerstage - SS2</t>
  </si>
  <si>
    <t>Jüri Järv</t>
  </si>
  <si>
    <t>Jaanis Mölder</t>
  </si>
  <si>
    <t>Siim Klaassen</t>
  </si>
  <si>
    <t>Madis Kauts</t>
  </si>
  <si>
    <t>Estmil.ee</t>
  </si>
  <si>
    <t>Marianne Pihu</t>
  </si>
  <si>
    <t xml:space="preserve"> VIP </t>
  </si>
  <si>
    <t xml:space="preserve"> 00 </t>
  </si>
  <si>
    <t xml:space="preserve"> 000 </t>
  </si>
  <si>
    <t>Markus Kasepōld</t>
  </si>
  <si>
    <t>Hōbemägi Motorsport</t>
  </si>
  <si>
    <t>Mattias.Aivo Karik</t>
  </si>
  <si>
    <t>Jaanus Hōbemägi</t>
  </si>
  <si>
    <t>Eva.Lota Eespakk</t>
  </si>
  <si>
    <t>Audi S1</t>
  </si>
  <si>
    <t>Harri Jōessar</t>
  </si>
  <si>
    <t>Tauri Nōgu</t>
  </si>
  <si>
    <t>Priit Nōgu</t>
  </si>
  <si>
    <t>Lauri Hōbelaid</t>
  </si>
  <si>
    <t>Murakas Racing</t>
  </si>
  <si>
    <t>Rauno Hōrak</t>
  </si>
  <si>
    <t>Tōnis Viidas</t>
  </si>
  <si>
    <t>Tōnu Tikerpalu</t>
  </si>
  <si>
    <t xml:space="preserve">  1/1</t>
  </si>
  <si>
    <t>Sermann/Raudsik</t>
  </si>
  <si>
    <t xml:space="preserve"> 2.17,9</t>
  </si>
  <si>
    <t xml:space="preserve"> 3.49,4</t>
  </si>
  <si>
    <t xml:space="preserve"> 3.21,4</t>
  </si>
  <si>
    <t xml:space="preserve">   1/1</t>
  </si>
  <si>
    <t>+ 0.00,0</t>
  </si>
  <si>
    <t>Meindorf/Vallask</t>
  </si>
  <si>
    <t xml:space="preserve"> 2.15,7</t>
  </si>
  <si>
    <t xml:space="preserve"> 3.52,3</t>
  </si>
  <si>
    <t xml:space="preserve"> 3.23,6</t>
  </si>
  <si>
    <t xml:space="preserve">   2/2</t>
  </si>
  <si>
    <t xml:space="preserve">   2/1</t>
  </si>
  <si>
    <t>Müil/Müil</t>
  </si>
  <si>
    <t xml:space="preserve"> 2.11,5</t>
  </si>
  <si>
    <t xml:space="preserve"> 3.55,6</t>
  </si>
  <si>
    <t xml:space="preserve"> 3.25,4</t>
  </si>
  <si>
    <t xml:space="preserve">   3/2</t>
  </si>
  <si>
    <t xml:space="preserve">  4/3</t>
  </si>
  <si>
    <t>Heinam/Heinam</t>
  </si>
  <si>
    <t xml:space="preserve"> 2.23,8</t>
  </si>
  <si>
    <t xml:space="preserve"> 4.05,3</t>
  </si>
  <si>
    <t xml:space="preserve"> 3.31,0</t>
  </si>
  <si>
    <t xml:space="preserve">   6/4</t>
  </si>
  <si>
    <t>Metsmaa/Voojärv</t>
  </si>
  <si>
    <t xml:space="preserve"> 2.18,1</t>
  </si>
  <si>
    <t xml:space="preserve"> 4.17,5</t>
  </si>
  <si>
    <t xml:space="preserve"> 3.36,3</t>
  </si>
  <si>
    <t xml:space="preserve">   4/2</t>
  </si>
  <si>
    <t xml:space="preserve">   6/3</t>
  </si>
  <si>
    <t xml:space="preserve">   5/2</t>
  </si>
  <si>
    <t>Kiider/Tartes</t>
  </si>
  <si>
    <t xml:space="preserve"> 2.23,3</t>
  </si>
  <si>
    <t xml:space="preserve"> 5.15,1</t>
  </si>
  <si>
    <t xml:space="preserve"> 4.04,0</t>
  </si>
  <si>
    <t xml:space="preserve">   5/3</t>
  </si>
  <si>
    <t xml:space="preserve">  7/3</t>
  </si>
  <si>
    <t>Peäske/Heina</t>
  </si>
  <si>
    <t xml:space="preserve"> 7.53,7</t>
  </si>
  <si>
    <t xml:space="preserve"> 4.11,6</t>
  </si>
  <si>
    <t xml:space="preserve"> 3.39,7</t>
  </si>
  <si>
    <t xml:space="preserve">   8/3</t>
  </si>
  <si>
    <t>Kasepōld/Raid</t>
  </si>
  <si>
    <t xml:space="preserve"> 2.25,7</t>
  </si>
  <si>
    <t>TEHNILINE</t>
  </si>
  <si>
    <t xml:space="preserve">   7/5</t>
  </si>
  <si>
    <t>Laupa/Laupa</t>
  </si>
  <si>
    <t>Sokmann/Järv</t>
  </si>
  <si>
    <t>Rauk/Rauk</t>
  </si>
  <si>
    <t>Aava/Aava</t>
  </si>
  <si>
    <t>Roose/Koik</t>
  </si>
  <si>
    <t>Karik/Hōbemägi</t>
  </si>
  <si>
    <t>Koha/Koha</t>
  </si>
  <si>
    <t>Meindorf/Kiilberg</t>
  </si>
  <si>
    <t>Kupri/Kupri</t>
  </si>
  <si>
    <t>Tegova/Juga</t>
  </si>
  <si>
    <t>Reimal/Reimal</t>
  </si>
  <si>
    <t>Kaasik/Tilk</t>
  </si>
  <si>
    <t>Jürisaar/Tōnts</t>
  </si>
  <si>
    <t>Mōik/Reimal</t>
  </si>
  <si>
    <t>Tiks/Lond</t>
  </si>
  <si>
    <t>Kuuskmann/Tikerpalu</t>
  </si>
  <si>
    <t>Juhe/Kimber</t>
  </si>
  <si>
    <t>Vilu/Liimann</t>
  </si>
  <si>
    <t>Leivat/Pannas</t>
  </si>
  <si>
    <t>Matikainen/Lauk</t>
  </si>
  <si>
    <t>Hallikmägi/Pisang</t>
  </si>
  <si>
    <t>Kaasik/Mägi</t>
  </si>
  <si>
    <t>Vaga/Teern</t>
  </si>
  <si>
    <t>Pruul/Tikka</t>
  </si>
  <si>
    <t>Hansson/Kase</t>
  </si>
  <si>
    <t>Eespakk/Eespakk</t>
  </si>
  <si>
    <t>Haljasmets/Jōessar</t>
  </si>
  <si>
    <t>Kangur/Maat</t>
  </si>
  <si>
    <t>Vahejōe/Madison</t>
  </si>
  <si>
    <t>Kōivsaar/Tagel</t>
  </si>
  <si>
    <t>Leinberg/Aasma</t>
  </si>
  <si>
    <t>Ennomäe/Juhe</t>
  </si>
  <si>
    <t>Ausmees/Olesk</t>
  </si>
  <si>
    <t>Ruddi/Valdmann</t>
  </si>
  <si>
    <t>Laulik/Viidas</t>
  </si>
  <si>
    <t>Simson/Simson</t>
  </si>
  <si>
    <t>Radiko/Niinepuu</t>
  </si>
  <si>
    <t>Matikainen/Vähi</t>
  </si>
  <si>
    <t>Kōlar/Liister</t>
  </si>
  <si>
    <t>Lätt/Männiste</t>
  </si>
  <si>
    <t>Laurimaa/Vares</t>
  </si>
  <si>
    <t>Laid/Hirson</t>
  </si>
  <si>
    <t>Laaser/Laaser</t>
  </si>
  <si>
    <t>Noppel/Noppel</t>
  </si>
  <si>
    <t>Umbleja/Press</t>
  </si>
  <si>
    <t>Päästel/Varik</t>
  </si>
  <si>
    <t>Soome/Karlep</t>
  </si>
  <si>
    <t>Nōgu/Nōgu</t>
  </si>
  <si>
    <t>Madiste/Kaup</t>
  </si>
  <si>
    <t>Rand/Avik</t>
  </si>
  <si>
    <t>Lige/Kuusik</t>
  </si>
  <si>
    <t>Väli/Ojasalu</t>
  </si>
  <si>
    <t>Vahter/Vahter</t>
  </si>
  <si>
    <t>Liiv/Fatkin</t>
  </si>
  <si>
    <t>Laan/Meesak</t>
  </si>
  <si>
    <t>Raudsepp/Raudsepp</t>
  </si>
  <si>
    <t>Saaron/Saaron</t>
  </si>
  <si>
    <t>Mihkels/Aal</t>
  </si>
  <si>
    <t>Riisberg/Kivi</t>
  </si>
  <si>
    <t>Hōbelaid/Lulla</t>
  </si>
  <si>
    <t>Pärn/Pärn</t>
  </si>
  <si>
    <t>Lipp/Pika</t>
  </si>
  <si>
    <t>Lillepuu/Udevald</t>
  </si>
  <si>
    <t>Raadik/Rannak</t>
  </si>
  <si>
    <t>Peetson/Ploomipuu</t>
  </si>
  <si>
    <t>Tiits/Vulf</t>
  </si>
  <si>
    <t>Aava/Peegel</t>
  </si>
  <si>
    <t>Kittus/Liira</t>
  </si>
  <si>
    <t>Arge/Vassiljev</t>
  </si>
  <si>
    <t>Sillandi/Liiv</t>
  </si>
  <si>
    <t>Sang/Hatto</t>
  </si>
  <si>
    <t>Link/Raamat</t>
  </si>
  <si>
    <t>Värik/Havik</t>
  </si>
  <si>
    <t>Lepp/Liik</t>
  </si>
  <si>
    <t>Johanson/Sander</t>
  </si>
  <si>
    <t>Kask/Luhaäär</t>
  </si>
  <si>
    <t>Ääremaa/Ääremaa</t>
  </si>
  <si>
    <t>Vahter/Rao</t>
  </si>
  <si>
    <t>Vahstein/Iir</t>
  </si>
  <si>
    <t>Toom/Naan</t>
  </si>
  <si>
    <t>Tammel/Tammel</t>
  </si>
  <si>
    <t>Toom/Mölder</t>
  </si>
  <si>
    <t>Tōnsau/Uesson</t>
  </si>
  <si>
    <t>Laansoo, Jr./Kauts</t>
  </si>
  <si>
    <t>Pleshanov/Karulina</t>
  </si>
  <si>
    <t>Männik/Pihu</t>
  </si>
  <si>
    <t>Kuuba/Kuuba</t>
  </si>
  <si>
    <t>Kungla/Tahvinov</t>
  </si>
  <si>
    <t>Reiman/Hōrak</t>
  </si>
  <si>
    <t>Kask/Trink</t>
  </si>
  <si>
    <t>Mürkhain/Mürkhain</t>
  </si>
  <si>
    <t>Mäestu/Pukk</t>
  </si>
  <si>
    <t>Märss/Märss</t>
  </si>
  <si>
    <t>Lond/Laansoo</t>
  </si>
  <si>
    <t>Tamm/Vainola</t>
  </si>
  <si>
    <t>Järve/Alto</t>
  </si>
  <si>
    <t>Juss/Guljajev</t>
  </si>
  <si>
    <t>Udu/Varblas</t>
  </si>
  <si>
    <t>Jurs/Krooni</t>
  </si>
  <si>
    <t>Malberg/Rehberg</t>
  </si>
  <si>
    <t>Rüütel/Rüütel</t>
  </si>
  <si>
    <t>Komp/Taar</t>
  </si>
  <si>
    <t>Kalm/Kalm</t>
  </si>
  <si>
    <t>Arula/Eelmaa</t>
  </si>
  <si>
    <t>Volkov/Eksin</t>
  </si>
  <si>
    <t>Olesk/Johanson</t>
  </si>
  <si>
    <t>Reesar/Saatmäe</t>
  </si>
  <si>
    <t>Laidre/Särg</t>
  </si>
  <si>
    <t>Veske/Tass</t>
  </si>
  <si>
    <t>Pärtelson/Küttim</t>
  </si>
  <si>
    <t>Järvela/Laurimaa</t>
  </si>
  <si>
    <t>Ilumets/Ilumets</t>
  </si>
  <si>
    <t>Hoop/Klaassen</t>
  </si>
  <si>
    <t xml:space="preserve">   4/1</t>
  </si>
  <si>
    <t xml:space="preserve">   3/3</t>
  </si>
  <si>
    <t xml:space="preserve">   5/4</t>
  </si>
  <si>
    <t xml:space="preserve">   8/5</t>
  </si>
  <si>
    <t xml:space="preserve">   9/3</t>
  </si>
  <si>
    <t xml:space="preserve"> 2.07,5</t>
  </si>
  <si>
    <t xml:space="preserve"> 3.41,2</t>
  </si>
  <si>
    <t xml:space="preserve">   8/6</t>
  </si>
  <si>
    <t xml:space="preserve"> 2.01,0</t>
  </si>
  <si>
    <t xml:space="preserve"> 3.24,5</t>
  </si>
  <si>
    <t xml:space="preserve"> 2.57,4</t>
  </si>
  <si>
    <t xml:space="preserve"> 2.04,1</t>
  </si>
  <si>
    <t xml:space="preserve"> 3.36,4</t>
  </si>
  <si>
    <t xml:space="preserve"> 3.12,3</t>
  </si>
  <si>
    <t xml:space="preserve">  3/1</t>
  </si>
  <si>
    <t xml:space="preserve"> 2.03,6</t>
  </si>
  <si>
    <t xml:space="preserve"> 3.48,5</t>
  </si>
  <si>
    <t xml:space="preserve"> 3.12,4</t>
  </si>
  <si>
    <t xml:space="preserve">  11/8</t>
  </si>
  <si>
    <t xml:space="preserve"> 2.09,8</t>
  </si>
  <si>
    <t xml:space="preserve"> 3.39,4</t>
  </si>
  <si>
    <t xml:space="preserve"> 3.15,8</t>
  </si>
  <si>
    <t xml:space="preserve"> 2.03,9</t>
  </si>
  <si>
    <t xml:space="preserve"> 3.42,1</t>
  </si>
  <si>
    <t xml:space="preserve"> 3.19,3</t>
  </si>
  <si>
    <t xml:space="preserve"> 2.05,6</t>
  </si>
  <si>
    <t xml:space="preserve"> 3.47,5</t>
  </si>
  <si>
    <t xml:space="preserve"> 3.19,7</t>
  </si>
  <si>
    <t xml:space="preserve">   9/6</t>
  </si>
  <si>
    <t xml:space="preserve"> 2.10,5</t>
  </si>
  <si>
    <t xml:space="preserve"> 3.43,8</t>
  </si>
  <si>
    <t xml:space="preserve"> 3.19,1</t>
  </si>
  <si>
    <t xml:space="preserve">  8/5</t>
  </si>
  <si>
    <t xml:space="preserve"> 2.10,1</t>
  </si>
  <si>
    <t xml:space="preserve"> 3.48,0</t>
  </si>
  <si>
    <t xml:space="preserve"> 3.18,1</t>
  </si>
  <si>
    <t xml:space="preserve"> 2.14,0</t>
  </si>
  <si>
    <t xml:space="preserve"> 3.47,2</t>
  </si>
  <si>
    <t xml:space="preserve"> 3.17,0</t>
  </si>
  <si>
    <t xml:space="preserve"> 2.16,4</t>
  </si>
  <si>
    <t xml:space="preserve"> 3.44,5</t>
  </si>
  <si>
    <t xml:space="preserve"> 3.20,5</t>
  </si>
  <si>
    <t xml:space="preserve"> 2.13,0</t>
  </si>
  <si>
    <t xml:space="preserve"> 3.51,8</t>
  </si>
  <si>
    <t xml:space="preserve">  15/10</t>
  </si>
  <si>
    <t xml:space="preserve"> 2.13,9</t>
  </si>
  <si>
    <t xml:space="preserve"> 3.51,2</t>
  </si>
  <si>
    <t xml:space="preserve"> 3.23,7</t>
  </si>
  <si>
    <t xml:space="preserve">  12/9</t>
  </si>
  <si>
    <t xml:space="preserve">  16/11</t>
  </si>
  <si>
    <t xml:space="preserve">  13/9</t>
  </si>
  <si>
    <t xml:space="preserve"> 2.15,0</t>
  </si>
  <si>
    <t xml:space="preserve"> 3.51,1</t>
  </si>
  <si>
    <t xml:space="preserve"> 3.28,2</t>
  </si>
  <si>
    <t xml:space="preserve">  13/4</t>
  </si>
  <si>
    <t xml:space="preserve"> 2.16,2</t>
  </si>
  <si>
    <t xml:space="preserve"> 3.54,7</t>
  </si>
  <si>
    <t xml:space="preserve"> 3.33,2</t>
  </si>
  <si>
    <t xml:space="preserve"> 2.19,1</t>
  </si>
  <si>
    <t xml:space="preserve"> 3.57,8</t>
  </si>
  <si>
    <t xml:space="preserve"> 3.30,1</t>
  </si>
  <si>
    <t xml:space="preserve"> 2.26,5</t>
  </si>
  <si>
    <t xml:space="preserve"> 3.59,4</t>
  </si>
  <si>
    <t xml:space="preserve"> 3.27,1</t>
  </si>
  <si>
    <t xml:space="preserve"> 2.19,8</t>
  </si>
  <si>
    <t xml:space="preserve"> 4.02,5</t>
  </si>
  <si>
    <t xml:space="preserve"> 3.35,2</t>
  </si>
  <si>
    <t xml:space="preserve"> 2.29,0</t>
  </si>
  <si>
    <t xml:space="preserve"> 4.10,7</t>
  </si>
  <si>
    <t xml:space="preserve"> 3.36,1</t>
  </si>
  <si>
    <t xml:space="preserve"> 1.53,7</t>
  </si>
  <si>
    <t xml:space="preserve"> 3.12,0</t>
  </si>
  <si>
    <t xml:space="preserve"> 2.55,5</t>
  </si>
  <si>
    <t xml:space="preserve">   4/4</t>
  </si>
  <si>
    <t xml:space="preserve"> 1.56,8</t>
  </si>
  <si>
    <t xml:space="preserve"> 3.17,2</t>
  </si>
  <si>
    <t xml:space="preserve"> 2.53,9</t>
  </si>
  <si>
    <t xml:space="preserve"> 1.50,3</t>
  </si>
  <si>
    <t xml:space="preserve"> 3.22,1</t>
  </si>
  <si>
    <t xml:space="preserve"> 2.57,3</t>
  </si>
  <si>
    <t xml:space="preserve">   7/6</t>
  </si>
  <si>
    <t xml:space="preserve"> 1.52,9</t>
  </si>
  <si>
    <t xml:space="preserve"> 2.57,1</t>
  </si>
  <si>
    <t xml:space="preserve">   6/5</t>
  </si>
  <si>
    <t xml:space="preserve">  5/4</t>
  </si>
  <si>
    <t xml:space="preserve"> 1.55,8</t>
  </si>
  <si>
    <t xml:space="preserve"> 3.25,1</t>
  </si>
  <si>
    <t xml:space="preserve"> 2.54,7</t>
  </si>
  <si>
    <t xml:space="preserve">   5/5</t>
  </si>
  <si>
    <t xml:space="preserve">   8/7</t>
  </si>
  <si>
    <t xml:space="preserve"> 1.55,9</t>
  </si>
  <si>
    <t xml:space="preserve"> 3.24,8</t>
  </si>
  <si>
    <t xml:space="preserve"> 2.55,2</t>
  </si>
  <si>
    <t xml:space="preserve">   6/6</t>
  </si>
  <si>
    <t xml:space="preserve"> 1.53,2</t>
  </si>
  <si>
    <t xml:space="preserve"> 3.25,2</t>
  </si>
  <si>
    <t xml:space="preserve"> 3.03,3</t>
  </si>
  <si>
    <t xml:space="preserve"> 2.03,2</t>
  </si>
  <si>
    <t xml:space="preserve"> 2.53,0</t>
  </si>
  <si>
    <t xml:space="preserve"> 2.00,2</t>
  </si>
  <si>
    <t xml:space="preserve"> 2.59,5</t>
  </si>
  <si>
    <t xml:space="preserve"> 1.58,7</t>
  </si>
  <si>
    <t xml:space="preserve"> 3.04,1</t>
  </si>
  <si>
    <t xml:space="preserve">  13/1</t>
  </si>
  <si>
    <t xml:space="preserve"> 1.57,0</t>
  </si>
  <si>
    <t xml:space="preserve"> 3.33,5</t>
  </si>
  <si>
    <t xml:space="preserve"> 3.00,5</t>
  </si>
  <si>
    <t xml:space="preserve"> 2.12,7</t>
  </si>
  <si>
    <t xml:space="preserve"> 3.23,2</t>
  </si>
  <si>
    <t xml:space="preserve"> 2.59,9</t>
  </si>
  <si>
    <t xml:space="preserve">  23/10</t>
  </si>
  <si>
    <t xml:space="preserve"> 14/1</t>
  </si>
  <si>
    <t xml:space="preserve"> 3.34,5</t>
  </si>
  <si>
    <t xml:space="preserve"> 3.08,8</t>
  </si>
  <si>
    <t xml:space="preserve">  22/2</t>
  </si>
  <si>
    <t>+ 1.04,1</t>
  </si>
  <si>
    <t xml:space="preserve"> 2.13,1</t>
  </si>
  <si>
    <t xml:space="preserve"> 3.43,1</t>
  </si>
  <si>
    <t xml:space="preserve"> 3.16,2</t>
  </si>
  <si>
    <t xml:space="preserve">  31/13</t>
  </si>
  <si>
    <t xml:space="preserve">  29/11</t>
  </si>
  <si>
    <t xml:space="preserve">  32/13</t>
  </si>
  <si>
    <t xml:space="preserve">  34/14</t>
  </si>
  <si>
    <t xml:space="preserve"> 36/5</t>
  </si>
  <si>
    <t xml:space="preserve">  33/5</t>
  </si>
  <si>
    <t xml:space="preserve">  39/6</t>
  </si>
  <si>
    <t xml:space="preserve">  40/19</t>
  </si>
  <si>
    <t xml:space="preserve">  41/6</t>
  </si>
  <si>
    <t xml:space="preserve"> 1.59,4</t>
  </si>
  <si>
    <t xml:space="preserve"> 3.20,1</t>
  </si>
  <si>
    <t xml:space="preserve"> 2.55,0</t>
  </si>
  <si>
    <t xml:space="preserve">  12/5</t>
  </si>
  <si>
    <t xml:space="preserve">  17/8</t>
  </si>
  <si>
    <t xml:space="preserve">   9/7</t>
  </si>
  <si>
    <t xml:space="preserve">  18/9</t>
  </si>
  <si>
    <t xml:space="preserve"> 1.55,2</t>
  </si>
  <si>
    <t xml:space="preserve"> 3.30,5</t>
  </si>
  <si>
    <t xml:space="preserve"> 2.58,4</t>
  </si>
  <si>
    <t xml:space="preserve">   5/1</t>
  </si>
  <si>
    <t xml:space="preserve">  10/3</t>
  </si>
  <si>
    <t xml:space="preserve">  14/7</t>
  </si>
  <si>
    <t xml:space="preserve"> 2.04,4</t>
  </si>
  <si>
    <t xml:space="preserve"> 3.00,9</t>
  </si>
  <si>
    <t xml:space="preserve">  14/5</t>
  </si>
  <si>
    <t xml:space="preserve"> 3.24,0</t>
  </si>
  <si>
    <t xml:space="preserve"> 3.06,5</t>
  </si>
  <si>
    <t xml:space="preserve">  17/6</t>
  </si>
  <si>
    <t xml:space="preserve"> 1.57,2</t>
  </si>
  <si>
    <t xml:space="preserve"> 3.34,8</t>
  </si>
  <si>
    <t xml:space="preserve">  10/4</t>
  </si>
  <si>
    <t xml:space="preserve">  20/1</t>
  </si>
  <si>
    <t xml:space="preserve"> 20/1</t>
  </si>
  <si>
    <t xml:space="preserve">  21/1</t>
  </si>
  <si>
    <t xml:space="preserve">  23/1</t>
  </si>
  <si>
    <t xml:space="preserve"> 21/11</t>
  </si>
  <si>
    <t xml:space="preserve"> 2.09,3</t>
  </si>
  <si>
    <t xml:space="preserve"> 3.39,3</t>
  </si>
  <si>
    <t xml:space="preserve"> 3.04,4</t>
  </si>
  <si>
    <t xml:space="preserve"> 2.00,4</t>
  </si>
  <si>
    <t xml:space="preserve"> 3.11,5</t>
  </si>
  <si>
    <t>+ 0.51,9</t>
  </si>
  <si>
    <t xml:space="preserve"> 2.05,2</t>
  </si>
  <si>
    <t xml:space="preserve"> 3.37,1</t>
  </si>
  <si>
    <t xml:space="preserve"> 3.11,1</t>
  </si>
  <si>
    <t xml:space="preserve"> 2.08,4</t>
  </si>
  <si>
    <t xml:space="preserve"> 3.35,8</t>
  </si>
  <si>
    <t xml:space="preserve"> 3.14,7</t>
  </si>
  <si>
    <t xml:space="preserve">  33/3</t>
  </si>
  <si>
    <t xml:space="preserve">  28/2</t>
  </si>
  <si>
    <t xml:space="preserve"> 2.07,1</t>
  </si>
  <si>
    <t xml:space="preserve"> 3.37,9</t>
  </si>
  <si>
    <t xml:space="preserve"> 3.14,8</t>
  </si>
  <si>
    <t>+ 0.58,6</t>
  </si>
  <si>
    <t xml:space="preserve"> 3.14,4</t>
  </si>
  <si>
    <t xml:space="preserve">  27/1</t>
  </si>
  <si>
    <t xml:space="preserve"> 2.07,6</t>
  </si>
  <si>
    <t xml:space="preserve"> 3.40,0</t>
  </si>
  <si>
    <t xml:space="preserve"> 3.14,0</t>
  </si>
  <si>
    <t xml:space="preserve"> 2.06,9</t>
  </si>
  <si>
    <t xml:space="preserve"> 3.41,0</t>
  </si>
  <si>
    <t xml:space="preserve"> 3.15,0</t>
  </si>
  <si>
    <t xml:space="preserve">  30/4</t>
  </si>
  <si>
    <t xml:space="preserve">  24/1</t>
  </si>
  <si>
    <t xml:space="preserve"> 30/2</t>
  </si>
  <si>
    <t xml:space="preserve">  35/4</t>
  </si>
  <si>
    <t xml:space="preserve">  28/1</t>
  </si>
  <si>
    <t xml:space="preserve">  31/2</t>
  </si>
  <si>
    <t xml:space="preserve">  33/2</t>
  </si>
  <si>
    <t xml:space="preserve">  37/2</t>
  </si>
  <si>
    <t xml:space="preserve"> 2.07,9</t>
  </si>
  <si>
    <t xml:space="preserve"> 3.18,5</t>
  </si>
  <si>
    <t xml:space="preserve">  32/2</t>
  </si>
  <si>
    <t xml:space="preserve">  35/2</t>
  </si>
  <si>
    <t xml:space="preserve">  35/3</t>
  </si>
  <si>
    <t xml:space="preserve">  36/5</t>
  </si>
  <si>
    <t xml:space="preserve"> 3.46,1</t>
  </si>
  <si>
    <t xml:space="preserve"> 3.13,2</t>
  </si>
  <si>
    <t xml:space="preserve">  40/7</t>
  </si>
  <si>
    <t xml:space="preserve">  36/4</t>
  </si>
  <si>
    <t xml:space="preserve"> 2.07,7</t>
  </si>
  <si>
    <t xml:space="preserve"> 3.51,4</t>
  </si>
  <si>
    <t xml:space="preserve"> 3.25,8</t>
  </si>
  <si>
    <t xml:space="preserve">  30/2</t>
  </si>
  <si>
    <t xml:space="preserve">  45/3</t>
  </si>
  <si>
    <t xml:space="preserve"> 2.11,0</t>
  </si>
  <si>
    <t xml:space="preserve"> 3.52,2</t>
  </si>
  <si>
    <t xml:space="preserve">  38/1</t>
  </si>
  <si>
    <t xml:space="preserve">  42/1</t>
  </si>
  <si>
    <t xml:space="preserve">  42/3</t>
  </si>
  <si>
    <t xml:space="preserve">  41/3</t>
  </si>
  <si>
    <t xml:space="preserve">  43/4</t>
  </si>
  <si>
    <t xml:space="preserve">  48/4</t>
  </si>
  <si>
    <t xml:space="preserve">  47/12</t>
  </si>
  <si>
    <t xml:space="preserve">  51/5</t>
  </si>
  <si>
    <t xml:space="preserve">  54/5</t>
  </si>
  <si>
    <t xml:space="preserve"> 56/6</t>
  </si>
  <si>
    <t xml:space="preserve">  56/5</t>
  </si>
  <si>
    <t xml:space="preserve"> 2.07,8</t>
  </si>
  <si>
    <t xml:space="preserve"> 3.38,9</t>
  </si>
  <si>
    <t xml:space="preserve">  27/3</t>
  </si>
  <si>
    <t>AJAKAART</t>
  </si>
  <si>
    <t xml:space="preserve">  46/7</t>
  </si>
  <si>
    <t xml:space="preserve">  42/8</t>
  </si>
  <si>
    <t xml:space="preserve">  51/4</t>
  </si>
  <si>
    <t xml:space="preserve">  60/6</t>
  </si>
  <si>
    <t xml:space="preserve"> 2.10,7</t>
  </si>
  <si>
    <t xml:space="preserve">  57/18</t>
  </si>
  <si>
    <t xml:space="preserve">  13/6</t>
  </si>
  <si>
    <t xml:space="preserve"> 2.01,7</t>
  </si>
  <si>
    <t xml:space="preserve"> 3.21,6</t>
  </si>
  <si>
    <t xml:space="preserve"> 2.57,2</t>
  </si>
  <si>
    <t xml:space="preserve">  15/8</t>
  </si>
  <si>
    <t xml:space="preserve">  19/10</t>
  </si>
  <si>
    <t xml:space="preserve">  18/8</t>
  </si>
  <si>
    <t xml:space="preserve"> 2.02,1</t>
  </si>
  <si>
    <t xml:space="preserve"> 3.21,2</t>
  </si>
  <si>
    <t xml:space="preserve"> 3.00,0</t>
  </si>
  <si>
    <t xml:space="preserve">  21/9</t>
  </si>
  <si>
    <t xml:space="preserve">  15/6</t>
  </si>
  <si>
    <t xml:space="preserve">  18/10</t>
  </si>
  <si>
    <t xml:space="preserve">  20/9</t>
  </si>
  <si>
    <t xml:space="preserve"> 2.02,5</t>
  </si>
  <si>
    <t xml:space="preserve"> 2.58,2</t>
  </si>
  <si>
    <t xml:space="preserve">  23/11</t>
  </si>
  <si>
    <t xml:space="preserve">  11/4</t>
  </si>
  <si>
    <t xml:space="preserve">  15/7</t>
  </si>
  <si>
    <t xml:space="preserve">  17/9</t>
  </si>
  <si>
    <t xml:space="preserve">  13/8</t>
  </si>
  <si>
    <t xml:space="preserve"> 1.57,4</t>
  </si>
  <si>
    <t xml:space="preserve"> 3.03,4</t>
  </si>
  <si>
    <t xml:space="preserve">  11/5</t>
  </si>
  <si>
    <t xml:space="preserve">  20/10</t>
  </si>
  <si>
    <t xml:space="preserve">  29/12</t>
  </si>
  <si>
    <t xml:space="preserve">  21/10</t>
  </si>
  <si>
    <t xml:space="preserve">  16/7</t>
  </si>
  <si>
    <t xml:space="preserve">   9/4</t>
  </si>
  <si>
    <t xml:space="preserve"> 23/1</t>
  </si>
  <si>
    <t xml:space="preserve"> 24/2</t>
  </si>
  <si>
    <t xml:space="preserve"> 3.35,4</t>
  </si>
  <si>
    <t xml:space="preserve"> 3.11,2</t>
  </si>
  <si>
    <t xml:space="preserve">  26/1</t>
  </si>
  <si>
    <t xml:space="preserve">  22/11</t>
  </si>
  <si>
    <t xml:space="preserve"> 2.01,3</t>
  </si>
  <si>
    <t xml:space="preserve"> 3.41,9</t>
  </si>
  <si>
    <t xml:space="preserve"> 3.13,6</t>
  </si>
  <si>
    <t xml:space="preserve">  39/3</t>
  </si>
  <si>
    <t xml:space="preserve">  32/1</t>
  </si>
  <si>
    <t xml:space="preserve"> 2.08,1</t>
  </si>
  <si>
    <t xml:space="preserve"> 3.38,0</t>
  </si>
  <si>
    <t xml:space="preserve"> 3.12,7</t>
  </si>
  <si>
    <t xml:space="preserve">  29/2</t>
  </si>
  <si>
    <t xml:space="preserve">  25/1</t>
  </si>
  <si>
    <t xml:space="preserve"> 33/3</t>
  </si>
  <si>
    <t xml:space="preserve">  34/2</t>
  </si>
  <si>
    <t xml:space="preserve"> 2.02,4</t>
  </si>
  <si>
    <t xml:space="preserve"> 3.43,5</t>
  </si>
  <si>
    <t xml:space="preserve"> 3.16,7</t>
  </si>
  <si>
    <t xml:space="preserve">  52/8</t>
  </si>
  <si>
    <t xml:space="preserve">  29/1</t>
  </si>
  <si>
    <t xml:space="preserve">  46/4</t>
  </si>
  <si>
    <t xml:space="preserve">  34/1</t>
  </si>
  <si>
    <t xml:space="preserve">  39/2</t>
  </si>
  <si>
    <t xml:space="preserve">  40/2</t>
  </si>
  <si>
    <t xml:space="preserve">  47/2</t>
  </si>
  <si>
    <t xml:space="preserve"> 2.08,0</t>
  </si>
  <si>
    <t xml:space="preserve"> 3.42,6</t>
  </si>
  <si>
    <t xml:space="preserve">  36/3</t>
  </si>
  <si>
    <t xml:space="preserve">  41/2</t>
  </si>
  <si>
    <t xml:space="preserve">  44/4</t>
  </si>
  <si>
    <t xml:space="preserve"> 42/7</t>
  </si>
  <si>
    <t xml:space="preserve">  44/3</t>
  </si>
  <si>
    <t xml:space="preserve">  57/8</t>
  </si>
  <si>
    <t xml:space="preserve"> 3.48,1</t>
  </si>
  <si>
    <t xml:space="preserve"> 3.18,8</t>
  </si>
  <si>
    <t xml:space="preserve">  45/4</t>
  </si>
  <si>
    <t xml:space="preserve">  39/5</t>
  </si>
  <si>
    <t xml:space="preserve">  53/8</t>
  </si>
  <si>
    <t xml:space="preserve">  58/10</t>
  </si>
  <si>
    <t xml:space="preserve">  50/1</t>
  </si>
  <si>
    <t xml:space="preserve">  59/2</t>
  </si>
  <si>
    <t xml:space="preserve">  63/4</t>
  </si>
  <si>
    <t xml:space="preserve">  51/3</t>
  </si>
  <si>
    <t xml:space="preserve">  55/9</t>
  </si>
  <si>
    <t xml:space="preserve">  56/9</t>
  </si>
  <si>
    <t xml:space="preserve"> 2.07,2</t>
  </si>
  <si>
    <t xml:space="preserve"> 3.48,4</t>
  </si>
  <si>
    <t xml:space="preserve">  51/7</t>
  </si>
  <si>
    <t xml:space="preserve">  62/13</t>
  </si>
  <si>
    <t xml:space="preserve">  57/3</t>
  </si>
  <si>
    <t xml:space="preserve">  55/4</t>
  </si>
  <si>
    <t xml:space="preserve">  58/4</t>
  </si>
  <si>
    <t xml:space="preserve">  64/15</t>
  </si>
  <si>
    <t xml:space="preserve"> 2.17,7</t>
  </si>
  <si>
    <t xml:space="preserve"> 3.55,7</t>
  </si>
  <si>
    <t xml:space="preserve">  64/5</t>
  </si>
  <si>
    <t xml:space="preserve">  69/6</t>
  </si>
  <si>
    <t xml:space="preserve">  65/5</t>
  </si>
  <si>
    <t xml:space="preserve">  68/5</t>
  </si>
  <si>
    <t xml:space="preserve">  66/6</t>
  </si>
  <si>
    <t xml:space="preserve">  30/13</t>
  </si>
  <si>
    <t xml:space="preserve">   9/2</t>
  </si>
  <si>
    <t xml:space="preserve"> 3.17,7</t>
  </si>
  <si>
    <t xml:space="preserve"> 2.56,3</t>
  </si>
  <si>
    <t xml:space="preserve">  6/2</t>
  </si>
  <si>
    <t xml:space="preserve">  14/6</t>
  </si>
  <si>
    <t xml:space="preserve">  16/9</t>
  </si>
  <si>
    <t xml:space="preserve">  21/11</t>
  </si>
  <si>
    <t xml:space="preserve">  16/6</t>
  </si>
  <si>
    <t xml:space="preserve">  19/11</t>
  </si>
  <si>
    <t xml:space="preserve">  13/5</t>
  </si>
  <si>
    <t xml:space="preserve">  25/12</t>
  </si>
  <si>
    <t xml:space="preserve">  11/6</t>
  </si>
  <si>
    <t xml:space="preserve">  12/4</t>
  </si>
  <si>
    <t xml:space="preserve">  16/8</t>
  </si>
  <si>
    <t xml:space="preserve"> 18/8</t>
  </si>
  <si>
    <t xml:space="preserve">  32/14</t>
  </si>
  <si>
    <t xml:space="preserve">  17/7</t>
  </si>
  <si>
    <t xml:space="preserve"> 1.59,5</t>
  </si>
  <si>
    <t xml:space="preserve"> 3.29,2</t>
  </si>
  <si>
    <t xml:space="preserve"> 3.02,6</t>
  </si>
  <si>
    <t xml:space="preserve">  10/5</t>
  </si>
  <si>
    <t xml:space="preserve"> 3.27,2</t>
  </si>
  <si>
    <t xml:space="preserve"> 3.08,9</t>
  </si>
  <si>
    <t xml:space="preserve">  27/13</t>
  </si>
  <si>
    <t xml:space="preserve"> 2.06,1</t>
  </si>
  <si>
    <t xml:space="preserve"> 3.09,5</t>
  </si>
  <si>
    <t xml:space="preserve">  30/15</t>
  </si>
  <si>
    <t xml:space="preserve">  28/14</t>
  </si>
  <si>
    <t xml:space="preserve">  24/12</t>
  </si>
  <si>
    <t xml:space="preserve">  33/4</t>
  </si>
  <si>
    <t xml:space="preserve">  32/3</t>
  </si>
  <si>
    <t xml:space="preserve"> 3.33,1</t>
  </si>
  <si>
    <t xml:space="preserve"> 3.13,8</t>
  </si>
  <si>
    <t xml:space="preserve">  36/1</t>
  </si>
  <si>
    <t xml:space="preserve">  33/16</t>
  </si>
  <si>
    <t xml:space="preserve">  41/16</t>
  </si>
  <si>
    <t xml:space="preserve">  36/2</t>
  </si>
  <si>
    <t xml:space="preserve">  40/4</t>
  </si>
  <si>
    <t xml:space="preserve">  24/11</t>
  </si>
  <si>
    <t xml:space="preserve">  47/17</t>
  </si>
  <si>
    <t xml:space="preserve"> 41/6</t>
  </si>
  <si>
    <t xml:space="preserve">  42/5</t>
  </si>
  <si>
    <t xml:space="preserve"> 3.40,5</t>
  </si>
  <si>
    <t xml:space="preserve">  47/7</t>
  </si>
  <si>
    <t xml:space="preserve">  60/8</t>
  </si>
  <si>
    <t xml:space="preserve">  33/1</t>
  </si>
  <si>
    <t xml:space="preserve"> 44/2</t>
  </si>
  <si>
    <t xml:space="preserve">  45/2</t>
  </si>
  <si>
    <t xml:space="preserve">  46/2</t>
  </si>
  <si>
    <t xml:space="preserve">  54/2</t>
  </si>
  <si>
    <t xml:space="preserve">  47/4</t>
  </si>
  <si>
    <t xml:space="preserve"> 49/3</t>
  </si>
  <si>
    <t xml:space="preserve"> 3.48,2</t>
  </si>
  <si>
    <t xml:space="preserve"> 3.17,8</t>
  </si>
  <si>
    <t xml:space="preserve">  58/6</t>
  </si>
  <si>
    <t xml:space="preserve">  49/5</t>
  </si>
  <si>
    <t xml:space="preserve">  53/5</t>
  </si>
  <si>
    <t xml:space="preserve"> 3.42,7</t>
  </si>
  <si>
    <t xml:space="preserve"> 3.23,3</t>
  </si>
  <si>
    <t xml:space="preserve">  68/8</t>
  </si>
  <si>
    <t xml:space="preserve"> 55/5</t>
  </si>
  <si>
    <t xml:space="preserve"> 57/7</t>
  </si>
  <si>
    <t xml:space="preserve">  52/4</t>
  </si>
  <si>
    <t xml:space="preserve"> 58/7</t>
  </si>
  <si>
    <t xml:space="preserve">  63/8</t>
  </si>
  <si>
    <t xml:space="preserve">  59/1</t>
  </si>
  <si>
    <t xml:space="preserve"> 61/8</t>
  </si>
  <si>
    <t xml:space="preserve"> 2.10,2</t>
  </si>
  <si>
    <t xml:space="preserve"> 3.52,4</t>
  </si>
  <si>
    <t xml:space="preserve"> 3.24,1</t>
  </si>
  <si>
    <t xml:space="preserve">  57/9</t>
  </si>
  <si>
    <t xml:space="preserve">  63/7</t>
  </si>
  <si>
    <t xml:space="preserve">  64/9</t>
  </si>
  <si>
    <t xml:space="preserve">  62/10</t>
  </si>
  <si>
    <t xml:space="preserve">  74/9</t>
  </si>
  <si>
    <t xml:space="preserve">  70/11</t>
  </si>
  <si>
    <t xml:space="preserve">  68/11</t>
  </si>
  <si>
    <t xml:space="preserve">  61/7</t>
  </si>
  <si>
    <t xml:space="preserve">  72/15</t>
  </si>
  <si>
    <t xml:space="preserve"> 2.16,7</t>
  </si>
  <si>
    <t xml:space="preserve"> 3.59,8</t>
  </si>
  <si>
    <t xml:space="preserve"> 3.29,5</t>
  </si>
  <si>
    <t xml:space="preserve">  73/1</t>
  </si>
  <si>
    <t xml:space="preserve">  75/1</t>
  </si>
  <si>
    <t xml:space="preserve"> 74/2</t>
  </si>
  <si>
    <t xml:space="preserve">  79/3</t>
  </si>
  <si>
    <t xml:space="preserve"> 2.33,9</t>
  </si>
  <si>
    <t xml:space="preserve"> 4.02,0</t>
  </si>
  <si>
    <t xml:space="preserve"> 3.31,8</t>
  </si>
  <si>
    <t xml:space="preserve">  86/2</t>
  </si>
  <si>
    <t xml:space="preserve"> 2.22,9</t>
  </si>
  <si>
    <t xml:space="preserve"> 4.07,3</t>
  </si>
  <si>
    <t xml:space="preserve"> 3.41,8</t>
  </si>
  <si>
    <t xml:space="preserve"> 2.09,0</t>
  </si>
  <si>
    <t xml:space="preserve"> 4.03,1</t>
  </si>
  <si>
    <t xml:space="preserve"> 4.49,6</t>
  </si>
  <si>
    <t xml:space="preserve"> 2.13,6</t>
  </si>
  <si>
    <t xml:space="preserve"> 4.38,0</t>
  </si>
  <si>
    <t xml:space="preserve">  35/17</t>
  </si>
  <si>
    <t xml:space="preserve">  43/2</t>
  </si>
  <si>
    <t xml:space="preserve"> 2.21,5</t>
  </si>
  <si>
    <t xml:space="preserve"> 3.58,4</t>
  </si>
  <si>
    <t xml:space="preserve"> 4.13,9</t>
  </si>
  <si>
    <t xml:space="preserve">  56/4</t>
  </si>
  <si>
    <t xml:space="preserve">  50/8</t>
  </si>
  <si>
    <t xml:space="preserve">  56/6</t>
  </si>
  <si>
    <t xml:space="preserve">  52/3</t>
  </si>
  <si>
    <t xml:space="preserve">  54/9</t>
  </si>
  <si>
    <t xml:space="preserve">  68/10</t>
  </si>
  <si>
    <t xml:space="preserve">  55/5</t>
  </si>
  <si>
    <t xml:space="preserve">  61/1</t>
  </si>
  <si>
    <t xml:space="preserve">  68/2</t>
  </si>
  <si>
    <t xml:space="preserve">  58/9</t>
  </si>
  <si>
    <t xml:space="preserve">  63/3</t>
  </si>
  <si>
    <t xml:space="preserve">  65/9</t>
  </si>
  <si>
    <t xml:space="preserve">  60/7</t>
  </si>
  <si>
    <t xml:space="preserve">  69/3</t>
  </si>
  <si>
    <t xml:space="preserve">  72/12</t>
  </si>
  <si>
    <t xml:space="preserve">  74/1</t>
  </si>
  <si>
    <t xml:space="preserve">  76/1</t>
  </si>
  <si>
    <t xml:space="preserve">  75/2</t>
  </si>
  <si>
    <t xml:space="preserve">  54/19</t>
  </si>
  <si>
    <t xml:space="preserve">  50/7</t>
  </si>
  <si>
    <t xml:space="preserve">  74/3</t>
  </si>
  <si>
    <t xml:space="preserve">  26/12</t>
  </si>
  <si>
    <t xml:space="preserve">  20/11</t>
  </si>
  <si>
    <t xml:space="preserve">  29/15</t>
  </si>
  <si>
    <t xml:space="preserve">  19/8</t>
  </si>
  <si>
    <t xml:space="preserve">  23/12</t>
  </si>
  <si>
    <t xml:space="preserve"> 1.58,9</t>
  </si>
  <si>
    <t xml:space="preserve"> 3.27,9</t>
  </si>
  <si>
    <t xml:space="preserve"> 3.01,0</t>
  </si>
  <si>
    <t xml:space="preserve">  26/13</t>
  </si>
  <si>
    <t xml:space="preserve"> 2.00,5</t>
  </si>
  <si>
    <t xml:space="preserve"> 3.24,7</t>
  </si>
  <si>
    <t xml:space="preserve"> 3.07,3</t>
  </si>
  <si>
    <t xml:space="preserve">  14/8</t>
  </si>
  <si>
    <t xml:space="preserve">  30/16</t>
  </si>
  <si>
    <t xml:space="preserve"> 1.59,9</t>
  </si>
  <si>
    <t xml:space="preserve"> 3.32,3</t>
  </si>
  <si>
    <t xml:space="preserve"> 3.08,7</t>
  </si>
  <si>
    <t xml:space="preserve">  26/14</t>
  </si>
  <si>
    <t xml:space="preserve">  28/15</t>
  </si>
  <si>
    <t xml:space="preserve">  37/1</t>
  </si>
  <si>
    <t xml:space="preserve"> 3.36,9</t>
  </si>
  <si>
    <t xml:space="preserve"> 3.11,7</t>
  </si>
  <si>
    <t xml:space="preserve">  44/19</t>
  </si>
  <si>
    <t xml:space="preserve">  43/1</t>
  </si>
  <si>
    <t xml:space="preserve">  38/2</t>
  </si>
  <si>
    <t xml:space="preserve"> 2.03,3</t>
  </si>
  <si>
    <t xml:space="preserve"> 3.45,6</t>
  </si>
  <si>
    <t xml:space="preserve">  32/17</t>
  </si>
  <si>
    <t xml:space="preserve">  35/1</t>
  </si>
  <si>
    <t xml:space="preserve">  54/4</t>
  </si>
  <si>
    <t xml:space="preserve">  53/2</t>
  </si>
  <si>
    <t xml:space="preserve">  60/4</t>
  </si>
  <si>
    <t xml:space="preserve"> 2.12,3</t>
  </si>
  <si>
    <t xml:space="preserve"> 3.42,5</t>
  </si>
  <si>
    <t xml:space="preserve"> 3.12,6</t>
  </si>
  <si>
    <t xml:space="preserve">  69/1</t>
  </si>
  <si>
    <t xml:space="preserve">  40/1</t>
  </si>
  <si>
    <t xml:space="preserve"> 3.40,1</t>
  </si>
  <si>
    <t xml:space="preserve"> 3.10,0</t>
  </si>
  <si>
    <t xml:space="preserve"> 3.52,7</t>
  </si>
  <si>
    <t xml:space="preserve">  83/11</t>
  </si>
  <si>
    <t xml:space="preserve">  72/9</t>
  </si>
  <si>
    <t xml:space="preserve">  67/6</t>
  </si>
  <si>
    <t xml:space="preserve">  64/6</t>
  </si>
  <si>
    <t xml:space="preserve">  43/3</t>
  </si>
  <si>
    <t xml:space="preserve">  65/6</t>
  </si>
  <si>
    <t xml:space="preserve">  59/3</t>
  </si>
  <si>
    <t xml:space="preserve">  62/5</t>
  </si>
  <si>
    <t xml:space="preserve">  77/10</t>
  </si>
  <si>
    <t xml:space="preserve">  49/6</t>
  </si>
  <si>
    <t xml:space="preserve">  63/5</t>
  </si>
  <si>
    <t xml:space="preserve">  68/7</t>
  </si>
  <si>
    <t xml:space="preserve">  76/10</t>
  </si>
  <si>
    <t xml:space="preserve">  66/5</t>
  </si>
  <si>
    <t xml:space="preserve">  56/3</t>
  </si>
  <si>
    <t xml:space="preserve"> 3.16,4</t>
  </si>
  <si>
    <t xml:space="preserve"> 2.15,4</t>
  </si>
  <si>
    <t xml:space="preserve"> 3.21,0</t>
  </si>
  <si>
    <t xml:space="preserve">  79/11</t>
  </si>
  <si>
    <t xml:space="preserve">  67/8</t>
  </si>
  <si>
    <t xml:space="preserve">  85/13</t>
  </si>
  <si>
    <t xml:space="preserve">  65/7</t>
  </si>
  <si>
    <t xml:space="preserve"> 2.16,1</t>
  </si>
  <si>
    <t xml:space="preserve"> 3.44,4</t>
  </si>
  <si>
    <t xml:space="preserve">  78/9</t>
  </si>
  <si>
    <t xml:space="preserve">  80/11</t>
  </si>
  <si>
    <t xml:space="preserve">  71/8</t>
  </si>
  <si>
    <t xml:space="preserve">  82/10</t>
  </si>
  <si>
    <t xml:space="preserve">  89/4</t>
  </si>
  <si>
    <t xml:space="preserve"> 2.18,3</t>
  </si>
  <si>
    <t xml:space="preserve"> 3.44,2</t>
  </si>
  <si>
    <t xml:space="preserve">  93/7</t>
  </si>
  <si>
    <t xml:space="preserve">  91/12</t>
  </si>
  <si>
    <t xml:space="preserve"> 3.51,0</t>
  </si>
  <si>
    <t xml:space="preserve"> 3.23,9</t>
  </si>
  <si>
    <t xml:space="preserve"> 3.54,4</t>
  </si>
  <si>
    <t xml:space="preserve"> 3.23,4</t>
  </si>
  <si>
    <t xml:space="preserve">  85/7</t>
  </si>
  <si>
    <t xml:space="preserve">  82/4</t>
  </si>
  <si>
    <t xml:space="preserve">  89/15</t>
  </si>
  <si>
    <t xml:space="preserve"> 2.17,2</t>
  </si>
  <si>
    <t xml:space="preserve"> 3.58,9</t>
  </si>
  <si>
    <t xml:space="preserve"> 3.28,3</t>
  </si>
  <si>
    <t xml:space="preserve">  93/2</t>
  </si>
  <si>
    <t xml:space="preserve">  85/2</t>
  </si>
  <si>
    <t xml:space="preserve"> 2.36,0</t>
  </si>
  <si>
    <t xml:space="preserve"> 3.53,9</t>
  </si>
  <si>
    <t xml:space="preserve"> 3.22,6</t>
  </si>
  <si>
    <t xml:space="preserve"> 105/12</t>
  </si>
  <si>
    <t xml:space="preserve">  84/12</t>
  </si>
  <si>
    <t xml:space="preserve">  81/12</t>
  </si>
  <si>
    <t xml:space="preserve">  90/16</t>
  </si>
  <si>
    <t xml:space="preserve">  87/14</t>
  </si>
  <si>
    <t xml:space="preserve"> 104/3</t>
  </si>
  <si>
    <t xml:space="preserve">  94/3</t>
  </si>
  <si>
    <t xml:space="preserve">  88/3</t>
  </si>
  <si>
    <t xml:space="preserve"> 103/6</t>
  </si>
  <si>
    <t xml:space="preserve">  98/5</t>
  </si>
  <si>
    <t xml:space="preserve">  95/3</t>
  </si>
  <si>
    <t xml:space="preserve"> 2.24,1</t>
  </si>
  <si>
    <t xml:space="preserve"> 4.08,6</t>
  </si>
  <si>
    <t xml:space="preserve">  98/16</t>
  </si>
  <si>
    <t xml:space="preserve"> 107/6</t>
  </si>
  <si>
    <t xml:space="preserve"> 101/5</t>
  </si>
  <si>
    <t xml:space="preserve"> 3.03,7</t>
  </si>
  <si>
    <t>11.02,6</t>
  </si>
  <si>
    <t xml:space="preserve"> 4.30,7</t>
  </si>
  <si>
    <t xml:space="preserve">  48/2</t>
  </si>
  <si>
    <t xml:space="preserve">  56/8</t>
  </si>
  <si>
    <t xml:space="preserve">  90/4</t>
  </si>
  <si>
    <t xml:space="preserve"> 1.59,2</t>
  </si>
  <si>
    <t xml:space="preserve"> 3.25,7</t>
  </si>
  <si>
    <t xml:space="preserve">  27/12</t>
  </si>
  <si>
    <t xml:space="preserve">  25/10</t>
  </si>
  <si>
    <t xml:space="preserve">  28/13</t>
  </si>
  <si>
    <t xml:space="preserve">  33/12</t>
  </si>
  <si>
    <t xml:space="preserve">  21/12</t>
  </si>
  <si>
    <t xml:space="preserve">  31/15</t>
  </si>
  <si>
    <t xml:space="preserve">  40/18</t>
  </si>
  <si>
    <t xml:space="preserve">  29/13</t>
  </si>
  <si>
    <t xml:space="preserve">  18/7</t>
  </si>
  <si>
    <t xml:space="preserve">  30/14</t>
  </si>
  <si>
    <t xml:space="preserve">  76/16</t>
  </si>
  <si>
    <t xml:space="preserve"> 2.03,4</t>
  </si>
  <si>
    <t xml:space="preserve"> 3.04,5</t>
  </si>
  <si>
    <t xml:space="preserve">  31/1</t>
  </si>
  <si>
    <t xml:space="preserve"> 3.36,7</t>
  </si>
  <si>
    <t xml:space="preserve"> 3.05,3</t>
  </si>
  <si>
    <t xml:space="preserve">  37/13</t>
  </si>
  <si>
    <t xml:space="preserve">  39/4</t>
  </si>
  <si>
    <t xml:space="preserve">  45/19</t>
  </si>
  <si>
    <t xml:space="preserve">  35/18</t>
  </si>
  <si>
    <t xml:space="preserve">  38/3</t>
  </si>
  <si>
    <t xml:space="preserve"> 37/14</t>
  </si>
  <si>
    <t xml:space="preserve">  67/14</t>
  </si>
  <si>
    <t xml:space="preserve">  45/14</t>
  </si>
  <si>
    <t xml:space="preserve">  40/5</t>
  </si>
  <si>
    <t xml:space="preserve">  49/21</t>
  </si>
  <si>
    <t xml:space="preserve">  49/19</t>
  </si>
  <si>
    <t xml:space="preserve">  26/2</t>
  </si>
  <si>
    <t xml:space="preserve"> 2.08,6</t>
  </si>
  <si>
    <t xml:space="preserve"> 3.39,1</t>
  </si>
  <si>
    <t xml:space="preserve"> 3.09,3</t>
  </si>
  <si>
    <t xml:space="preserve">  64/1</t>
  </si>
  <si>
    <t xml:space="preserve">  63/10</t>
  </si>
  <si>
    <t xml:space="preserve">  47/20</t>
  </si>
  <si>
    <t xml:space="preserve">  53/20</t>
  </si>
  <si>
    <t xml:space="preserve">  34/17</t>
  </si>
  <si>
    <t xml:space="preserve">  71/22</t>
  </si>
  <si>
    <t xml:space="preserve">  42/18</t>
  </si>
  <si>
    <t xml:space="preserve">  51/6</t>
  </si>
  <si>
    <t xml:space="preserve">  53/7</t>
  </si>
  <si>
    <t xml:space="preserve">  29/14</t>
  </si>
  <si>
    <t xml:space="preserve">  65/21</t>
  </si>
  <si>
    <t xml:space="preserve">  60/21</t>
  </si>
  <si>
    <t xml:space="preserve">  46/6</t>
  </si>
  <si>
    <t xml:space="preserve">  52/7</t>
  </si>
  <si>
    <t xml:space="preserve"> 51/5</t>
  </si>
  <si>
    <t xml:space="preserve">  79/8</t>
  </si>
  <si>
    <t xml:space="preserve">  44/1</t>
  </si>
  <si>
    <t xml:space="preserve">  68/4</t>
  </si>
  <si>
    <t xml:space="preserve">  48/1</t>
  </si>
  <si>
    <t xml:space="preserve">  57/2</t>
  </si>
  <si>
    <t xml:space="preserve">  58/2</t>
  </si>
  <si>
    <t xml:space="preserve">  69/2</t>
  </si>
  <si>
    <t xml:space="preserve">  53/3</t>
  </si>
  <si>
    <t xml:space="preserve">  66/4</t>
  </si>
  <si>
    <t xml:space="preserve"> 3.43,4</t>
  </si>
  <si>
    <t xml:space="preserve"> 3.18,3</t>
  </si>
  <si>
    <t xml:space="preserve">  43/13</t>
  </si>
  <si>
    <t xml:space="preserve">  65/15</t>
  </si>
  <si>
    <t xml:space="preserve">  45/1</t>
  </si>
  <si>
    <t xml:space="preserve">  96/12</t>
  </si>
  <si>
    <t xml:space="preserve">  50/6</t>
  </si>
  <si>
    <t xml:space="preserve"> 3.10,2</t>
  </si>
  <si>
    <t xml:space="preserve"> 103/4</t>
  </si>
  <si>
    <t xml:space="preserve"> 2.08,9</t>
  </si>
  <si>
    <t xml:space="preserve">  65/2</t>
  </si>
  <si>
    <t xml:space="preserve">  55/3</t>
  </si>
  <si>
    <t xml:space="preserve">  74/6</t>
  </si>
  <si>
    <t xml:space="preserve">  70/6</t>
  </si>
  <si>
    <t xml:space="preserve">  77/8</t>
  </si>
  <si>
    <t xml:space="preserve">  62/6</t>
  </si>
  <si>
    <t xml:space="preserve">  71/6</t>
  </si>
  <si>
    <t xml:space="preserve">  66/3</t>
  </si>
  <si>
    <t xml:space="preserve">  61/5</t>
  </si>
  <si>
    <t xml:space="preserve">  80/5</t>
  </si>
  <si>
    <t xml:space="preserve">  83/10</t>
  </si>
  <si>
    <t xml:space="preserve">  76/7</t>
  </si>
  <si>
    <t xml:space="preserve">  69/5</t>
  </si>
  <si>
    <t xml:space="preserve">  75/7</t>
  </si>
  <si>
    <t xml:space="preserve">  73/5</t>
  </si>
  <si>
    <t xml:space="preserve">  61/3</t>
  </si>
  <si>
    <t xml:space="preserve">  96/3</t>
  </si>
  <si>
    <t xml:space="preserve">  85/12</t>
  </si>
  <si>
    <t xml:space="preserve">  73/9</t>
  </si>
  <si>
    <t xml:space="preserve">  91/13</t>
  </si>
  <si>
    <t xml:space="preserve">  69/4</t>
  </si>
  <si>
    <t xml:space="preserve">  71/7</t>
  </si>
  <si>
    <t xml:space="preserve">  88/11</t>
  </si>
  <si>
    <t xml:space="preserve">  74/11</t>
  </si>
  <si>
    <t xml:space="preserve">  55/8</t>
  </si>
  <si>
    <t xml:space="preserve">  86/10</t>
  </si>
  <si>
    <t xml:space="preserve">  88/12</t>
  </si>
  <si>
    <t xml:space="preserve">  87/10</t>
  </si>
  <si>
    <t xml:space="preserve">  79/2</t>
  </si>
  <si>
    <t xml:space="preserve">  90/11</t>
  </si>
  <si>
    <t xml:space="preserve">  85/11</t>
  </si>
  <si>
    <t xml:space="preserve"> 80/3</t>
  </si>
  <si>
    <t xml:space="preserve">  95/4</t>
  </si>
  <si>
    <t xml:space="preserve">  81/3</t>
  </si>
  <si>
    <t xml:space="preserve">  80/9</t>
  </si>
  <si>
    <t xml:space="preserve">  85/9</t>
  </si>
  <si>
    <t xml:space="preserve">  99/7</t>
  </si>
  <si>
    <t xml:space="preserve">  90/7</t>
  </si>
  <si>
    <t xml:space="preserve">  99/13</t>
  </si>
  <si>
    <t xml:space="preserve">  89/26</t>
  </si>
  <si>
    <t xml:space="preserve">  83/23</t>
  </si>
  <si>
    <t xml:space="preserve">  84/22</t>
  </si>
  <si>
    <t xml:space="preserve">  86/11</t>
  </si>
  <si>
    <t xml:space="preserve">  89/11</t>
  </si>
  <si>
    <t xml:space="preserve">  82/9</t>
  </si>
  <si>
    <t xml:space="preserve">  74/7</t>
  </si>
  <si>
    <t xml:space="preserve">  96/13</t>
  </si>
  <si>
    <t xml:space="preserve">  87/11</t>
  </si>
  <si>
    <t xml:space="preserve"> 2.21,1</t>
  </si>
  <si>
    <t xml:space="preserve"> 3.49,6</t>
  </si>
  <si>
    <t xml:space="preserve"> 3.22,0</t>
  </si>
  <si>
    <t xml:space="preserve"> 102/3</t>
  </si>
  <si>
    <t xml:space="preserve">  77/4</t>
  </si>
  <si>
    <t xml:space="preserve">  86/6</t>
  </si>
  <si>
    <t xml:space="preserve">  81/6</t>
  </si>
  <si>
    <t xml:space="preserve">  83/3</t>
  </si>
  <si>
    <t xml:space="preserve">  84/4</t>
  </si>
  <si>
    <t xml:space="preserve">  80/25</t>
  </si>
  <si>
    <t xml:space="preserve">  93/24</t>
  </si>
  <si>
    <t xml:space="preserve">  86/23</t>
  </si>
  <si>
    <t xml:space="preserve">  89/12</t>
  </si>
  <si>
    <t xml:space="preserve">  95/12</t>
  </si>
  <si>
    <t xml:space="preserve">  97/15</t>
  </si>
  <si>
    <t xml:space="preserve">  93/27</t>
  </si>
  <si>
    <t xml:space="preserve">  99/25</t>
  </si>
  <si>
    <t xml:space="preserve">  92/24</t>
  </si>
  <si>
    <t xml:space="preserve">  92/2</t>
  </si>
  <si>
    <t xml:space="preserve"> 101/2</t>
  </si>
  <si>
    <t xml:space="preserve"> 100/14</t>
  </si>
  <si>
    <t xml:space="preserve">  97/14</t>
  </si>
  <si>
    <t xml:space="preserve">  94/13</t>
  </si>
  <si>
    <t xml:space="preserve"> 114/13</t>
  </si>
  <si>
    <t xml:space="preserve">  92/13</t>
  </si>
  <si>
    <t xml:space="preserve">  78/10</t>
  </si>
  <si>
    <t xml:space="preserve"> 110/19</t>
  </si>
  <si>
    <t xml:space="preserve"> 100/15</t>
  </si>
  <si>
    <t xml:space="preserve"> 101/15</t>
  </si>
  <si>
    <t xml:space="preserve"> 103/16</t>
  </si>
  <si>
    <t xml:space="preserve"> 107/17</t>
  </si>
  <si>
    <t xml:space="preserve"> 105/17</t>
  </si>
  <si>
    <t xml:space="preserve">  95/14</t>
  </si>
  <si>
    <t xml:space="preserve">  94/2</t>
  </si>
  <si>
    <t xml:space="preserve"> 107/5</t>
  </si>
  <si>
    <t xml:space="preserve"> 113/3</t>
  </si>
  <si>
    <t xml:space="preserve">  96/5</t>
  </si>
  <si>
    <t xml:space="preserve"> 112/6</t>
  </si>
  <si>
    <t xml:space="preserve"> 105/5</t>
  </si>
  <si>
    <t xml:space="preserve"> 106/5</t>
  </si>
  <si>
    <t xml:space="preserve"> 105/4</t>
  </si>
  <si>
    <t xml:space="preserve"> 108/8</t>
  </si>
  <si>
    <t xml:space="preserve"> 107/8</t>
  </si>
  <si>
    <t xml:space="preserve"> 106/8</t>
  </si>
  <si>
    <t xml:space="preserve"> 112/20</t>
  </si>
  <si>
    <t xml:space="preserve"> 108/18</t>
  </si>
  <si>
    <t xml:space="preserve"> 100/17</t>
  </si>
  <si>
    <t xml:space="preserve"> 2.28,4</t>
  </si>
  <si>
    <t xml:space="preserve"> 4.17,4</t>
  </si>
  <si>
    <t xml:space="preserve"> 3.40,8</t>
  </si>
  <si>
    <t xml:space="preserve"> 111/6</t>
  </si>
  <si>
    <t xml:space="preserve"> 2.37,8</t>
  </si>
  <si>
    <t xml:space="preserve"> 4.18,9</t>
  </si>
  <si>
    <t xml:space="preserve"> 3.38,1</t>
  </si>
  <si>
    <t xml:space="preserve"> 115/14</t>
  </si>
  <si>
    <t xml:space="preserve"> 113/14</t>
  </si>
  <si>
    <t xml:space="preserve"> 102/14</t>
  </si>
  <si>
    <t xml:space="preserve">  66/23</t>
  </si>
  <si>
    <t xml:space="preserve"> 104/26</t>
  </si>
  <si>
    <t xml:space="preserve"> 111/26</t>
  </si>
  <si>
    <t xml:space="preserve">  79/24</t>
  </si>
  <si>
    <t xml:space="preserve"> 110/27</t>
  </si>
  <si>
    <t xml:space="preserve"> 110/25</t>
  </si>
  <si>
    <t xml:space="preserve"> 106/16</t>
  </si>
  <si>
    <t xml:space="preserve"> 114/19</t>
  </si>
  <si>
    <t xml:space="preserve"> 117/6</t>
  </si>
  <si>
    <t xml:space="preserve"> 109/5</t>
  </si>
  <si>
    <t xml:space="preserve"> 116/13</t>
  </si>
  <si>
    <t xml:space="preserve"> 115/13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</si>
</sst>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_-* #,##0\ _€_-;\-* #,##0\ _€_-;_-* &quot;-&quot;\ _€_-;_-@_-"/>
    <numFmt numFmtId="173" formatCode="_-* #,##0.00\ _€_-;\-* #,##0.00\ _€_-;_-* &quot;-&quot;??\ _€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F400]h:mm:ss\ AM/PM"/>
    <numFmt numFmtId="179" formatCode="[$-425]d\.\ mmmm\ yyyy&quot;. a.&quot;"/>
  </numFmts>
  <fonts count="6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1"/>
      <color indexed="8"/>
      <name val="Calibri"/>
      <family val="2"/>
    </font>
    <font>
      <sz val="8"/>
      <color indexed="8"/>
      <name val="Arial Black"/>
      <family val="2"/>
    </font>
    <font>
      <b/>
      <i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11"/>
      <name val="Calibri"/>
      <family val="2"/>
    </font>
    <font>
      <b/>
      <i/>
      <sz val="14"/>
      <color indexed="8"/>
      <name val="Calibri"/>
      <family val="2"/>
    </font>
    <font>
      <b/>
      <sz val="8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i/>
      <sz val="7"/>
      <color indexed="9"/>
      <name val="Arial"/>
      <family val="2"/>
    </font>
    <font>
      <i/>
      <sz val="7"/>
      <name val="Arial"/>
      <family val="2"/>
    </font>
    <font>
      <i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8" fillId="29" borderId="1" applyNumberFormat="0" applyAlignment="0" applyProtection="0"/>
    <xf numFmtId="0" fontId="59" fillId="0" borderId="6" applyNumberFormat="0" applyFill="0" applyAlignment="0" applyProtection="0"/>
    <xf numFmtId="0" fontId="60" fillId="30" borderId="0" applyNumberFormat="0" applyBorder="0" applyAlignment="0" applyProtection="0"/>
    <xf numFmtId="0" fontId="0" fillId="31" borderId="7" applyNumberFormat="0" applyFont="0" applyAlignment="0" applyProtection="0"/>
    <xf numFmtId="0" fontId="61" fillId="26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26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10" xfId="0" applyNumberFormat="1" applyBorder="1" applyAlignment="1">
      <alignment/>
    </xf>
    <xf numFmtId="49" fontId="2" fillId="0" borderId="11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49" fontId="7" fillId="0" borderId="0" xfId="0" applyNumberFormat="1" applyFont="1" applyAlignment="1">
      <alignment horizontal="center"/>
    </xf>
    <xf numFmtId="0" fontId="0" fillId="32" borderId="0" xfId="0" applyFill="1" applyBorder="1" applyAlignment="1">
      <alignment/>
    </xf>
    <xf numFmtId="0" fontId="0" fillId="32" borderId="0" xfId="0" applyFill="1" applyAlignment="1">
      <alignment/>
    </xf>
    <xf numFmtId="0" fontId="0" fillId="0" borderId="0" xfId="0" applyNumberFormat="1" applyAlignment="1">
      <alignment/>
    </xf>
    <xf numFmtId="49" fontId="7" fillId="32" borderId="0" xfId="0" applyNumberFormat="1" applyFont="1" applyFill="1" applyAlignment="1">
      <alignment horizontal="center"/>
    </xf>
    <xf numFmtId="0" fontId="4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left"/>
    </xf>
    <xf numFmtId="49" fontId="8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0" fontId="9" fillId="0" borderId="14" xfId="0" applyNumberFormat="1" applyFont="1" applyBorder="1" applyAlignment="1">
      <alignment horizontal="right"/>
    </xf>
    <xf numFmtId="49" fontId="9" fillId="0" borderId="14" xfId="0" applyNumberFormat="1" applyFont="1" applyBorder="1" applyAlignment="1">
      <alignment/>
    </xf>
    <xf numFmtId="49" fontId="8" fillId="0" borderId="14" xfId="0" applyNumberFormat="1" applyFont="1" applyBorder="1" applyAlignment="1">
      <alignment horizontal="center"/>
    </xf>
    <xf numFmtId="0" fontId="9" fillId="0" borderId="15" xfId="0" applyNumberFormat="1" applyFont="1" applyBorder="1" applyAlignment="1">
      <alignment horizontal="right"/>
    </xf>
    <xf numFmtId="49" fontId="9" fillId="0" borderId="15" xfId="0" applyNumberFormat="1" applyFont="1" applyBorder="1" applyAlignment="1">
      <alignment/>
    </xf>
    <xf numFmtId="49" fontId="8" fillId="0" borderId="15" xfId="0" applyNumberFormat="1" applyFont="1" applyBorder="1" applyAlignment="1">
      <alignment horizontal="center"/>
    </xf>
    <xf numFmtId="49" fontId="1" fillId="32" borderId="0" xfId="0" applyNumberFormat="1" applyFont="1" applyFill="1" applyAlignment="1">
      <alignment horizontal="center"/>
    </xf>
    <xf numFmtId="0" fontId="4" fillId="32" borderId="0" xfId="0" applyNumberFormat="1" applyFont="1" applyFill="1" applyAlignment="1">
      <alignment/>
    </xf>
    <xf numFmtId="0" fontId="4" fillId="32" borderId="0" xfId="0" applyFont="1" applyFill="1" applyAlignment="1">
      <alignment/>
    </xf>
    <xf numFmtId="0" fontId="5" fillId="32" borderId="0" xfId="0" applyFont="1" applyFill="1" applyAlignment="1">
      <alignment horizontal="left"/>
    </xf>
    <xf numFmtId="0" fontId="0" fillId="32" borderId="0" xfId="0" applyFont="1" applyFill="1" applyAlignment="1">
      <alignment/>
    </xf>
    <xf numFmtId="0" fontId="0" fillId="32" borderId="0" xfId="0" applyNumberFormat="1" applyFill="1" applyAlignment="1">
      <alignment/>
    </xf>
    <xf numFmtId="0" fontId="2" fillId="32" borderId="0" xfId="0" applyNumberFormat="1" applyFont="1" applyFill="1" applyAlignment="1">
      <alignment horizontal="right"/>
    </xf>
    <xf numFmtId="0" fontId="0" fillId="32" borderId="0" xfId="0" applyFill="1" applyAlignment="1">
      <alignment horizontal="center"/>
    </xf>
    <xf numFmtId="0" fontId="5" fillId="32" borderId="0" xfId="0" applyNumberFormat="1" applyFont="1" applyFill="1" applyAlignment="1">
      <alignment/>
    </xf>
    <xf numFmtId="0" fontId="2" fillId="0" borderId="10" xfId="0" applyNumberFormat="1" applyFont="1" applyFill="1" applyBorder="1" applyAlignment="1">
      <alignment horizontal="right"/>
    </xf>
    <xf numFmtId="49" fontId="0" fillId="0" borderId="10" xfId="0" applyNumberFormat="1" applyFill="1" applyBorder="1" applyAlignment="1">
      <alignment/>
    </xf>
    <xf numFmtId="0" fontId="4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left"/>
    </xf>
    <xf numFmtId="0" fontId="3" fillId="33" borderId="10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0" fontId="0" fillId="0" borderId="0" xfId="0" applyBorder="1" applyAlignment="1">
      <alignment/>
    </xf>
    <xf numFmtId="49" fontId="8" fillId="0" borderId="0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right"/>
    </xf>
    <xf numFmtId="49" fontId="13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left"/>
    </xf>
    <xf numFmtId="49" fontId="13" fillId="0" borderId="0" xfId="0" applyNumberFormat="1" applyFont="1" applyFill="1" applyBorder="1" applyAlignment="1">
      <alignment/>
    </xf>
    <xf numFmtId="49" fontId="13" fillId="0" borderId="0" xfId="0" applyNumberFormat="1" applyFont="1" applyFill="1" applyBorder="1" applyAlignment="1">
      <alignment horizontal="right"/>
    </xf>
    <xf numFmtId="49" fontId="2" fillId="0" borderId="11" xfId="0" applyNumberFormat="1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49" fontId="14" fillId="0" borderId="1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/>
    </xf>
    <xf numFmtId="49" fontId="14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center"/>
    </xf>
    <xf numFmtId="0" fontId="2" fillId="0" borderId="18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49" fontId="3" fillId="33" borderId="10" xfId="0" applyNumberFormat="1" applyFont="1" applyFill="1" applyBorder="1" applyAlignment="1">
      <alignment horizontal="left" vertical="center"/>
    </xf>
    <xf numFmtId="0" fontId="3" fillId="33" borderId="18" xfId="0" applyFont="1" applyFill="1" applyBorder="1" applyAlignment="1">
      <alignment horizontal="center" vertical="center"/>
    </xf>
    <xf numFmtId="0" fontId="12" fillId="34" borderId="0" xfId="0" applyFont="1" applyFill="1" applyAlignment="1">
      <alignment/>
    </xf>
    <xf numFmtId="0" fontId="2" fillId="35" borderId="18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vertical="center"/>
    </xf>
    <xf numFmtId="49" fontId="3" fillId="33" borderId="14" xfId="0" applyNumberFormat="1" applyFont="1" applyFill="1" applyBorder="1" applyAlignment="1">
      <alignment horizontal="left" vertical="center"/>
    </xf>
    <xf numFmtId="0" fontId="0" fillId="34" borderId="18" xfId="0" applyFont="1" applyFill="1" applyBorder="1" applyAlignment="1">
      <alignment horizontal="center" vertical="center" wrapText="1"/>
    </xf>
    <xf numFmtId="0" fontId="12" fillId="34" borderId="18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16" fillId="0" borderId="0" xfId="0" applyFont="1" applyAlignment="1">
      <alignment horizontal="center"/>
    </xf>
    <xf numFmtId="0" fontId="16" fillId="32" borderId="0" xfId="0" applyFont="1" applyFill="1" applyAlignment="1">
      <alignment horizontal="center"/>
    </xf>
    <xf numFmtId="0" fontId="16" fillId="0" borderId="0" xfId="0" applyFont="1" applyBorder="1" applyAlignment="1">
      <alignment horizontal="center"/>
    </xf>
    <xf numFmtId="0" fontId="9" fillId="0" borderId="0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/>
    </xf>
    <xf numFmtId="0" fontId="12" fillId="32" borderId="0" xfId="0" applyFont="1" applyFill="1" applyAlignment="1">
      <alignment/>
    </xf>
    <xf numFmtId="0" fontId="3" fillId="36" borderId="12" xfId="0" applyNumberFormat="1" applyFont="1" applyFill="1" applyBorder="1" applyAlignment="1">
      <alignment horizontal="right"/>
    </xf>
    <xf numFmtId="0" fontId="3" fillId="36" borderId="14" xfId="0" applyFont="1" applyFill="1" applyBorder="1" applyAlignment="1">
      <alignment horizontal="center"/>
    </xf>
    <xf numFmtId="0" fontId="3" fillId="36" borderId="14" xfId="0" applyFont="1" applyFill="1" applyBorder="1" applyAlignment="1">
      <alignment/>
    </xf>
    <xf numFmtId="49" fontId="3" fillId="36" borderId="14" xfId="0" applyNumberFormat="1" applyFont="1" applyFill="1" applyBorder="1" applyAlignment="1">
      <alignment horizontal="left"/>
    </xf>
    <xf numFmtId="0" fontId="3" fillId="36" borderId="19" xfId="0" applyFont="1" applyFill="1" applyBorder="1" applyAlignment="1">
      <alignment horizontal="center"/>
    </xf>
    <xf numFmtId="49" fontId="3" fillId="4" borderId="20" xfId="0" applyNumberFormat="1" applyFont="1" applyFill="1" applyBorder="1" applyAlignment="1">
      <alignment/>
    </xf>
    <xf numFmtId="0" fontId="3" fillId="4" borderId="14" xfId="0" applyNumberFormat="1" applyFont="1" applyFill="1" applyBorder="1" applyAlignment="1">
      <alignment horizontal="right"/>
    </xf>
    <xf numFmtId="49" fontId="3" fillId="4" borderId="19" xfId="0" applyNumberFormat="1" applyFont="1" applyFill="1" applyBorder="1" applyAlignment="1">
      <alignment/>
    </xf>
    <xf numFmtId="49" fontId="3" fillId="4" borderId="20" xfId="0" applyNumberFormat="1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4" fillId="4" borderId="15" xfId="0" applyNumberFormat="1" applyFont="1" applyFill="1" applyBorder="1" applyAlignment="1">
      <alignment/>
    </xf>
    <xf numFmtId="0" fontId="3" fillId="4" borderId="22" xfId="0" applyFont="1" applyFill="1" applyBorder="1" applyAlignment="1">
      <alignment/>
    </xf>
    <xf numFmtId="0" fontId="3" fillId="4" borderId="18" xfId="0" applyNumberFormat="1" applyFont="1" applyFill="1" applyBorder="1" applyAlignment="1">
      <alignment horizontal="center"/>
    </xf>
    <xf numFmtId="49" fontId="9" fillId="0" borderId="23" xfId="0" applyNumberFormat="1" applyFont="1" applyBorder="1" applyAlignment="1">
      <alignment horizontal="left"/>
    </xf>
    <xf numFmtId="49" fontId="9" fillId="0" borderId="21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left"/>
    </xf>
    <xf numFmtId="0" fontId="16" fillId="0" borderId="15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23" xfId="0" applyFont="1" applyBorder="1" applyAlignment="1">
      <alignment horizontal="right"/>
    </xf>
    <xf numFmtId="0" fontId="16" fillId="0" borderId="21" xfId="0" applyFont="1" applyBorder="1" applyAlignment="1">
      <alignment horizontal="right"/>
    </xf>
    <xf numFmtId="0" fontId="16" fillId="0" borderId="20" xfId="0" applyFont="1" applyBorder="1" applyAlignment="1">
      <alignment horizontal="right"/>
    </xf>
    <xf numFmtId="0" fontId="4" fillId="0" borderId="22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49" fontId="18" fillId="32" borderId="19" xfId="0" applyNumberFormat="1" applyFont="1" applyFill="1" applyBorder="1" applyAlignment="1">
      <alignment horizontal="left" indent="1"/>
    </xf>
    <xf numFmtId="49" fontId="18" fillId="32" borderId="22" xfId="0" applyNumberFormat="1" applyFont="1" applyFill="1" applyBorder="1" applyAlignment="1">
      <alignment horizontal="left" indent="1"/>
    </xf>
    <xf numFmtId="49" fontId="18" fillId="32" borderId="12" xfId="0" applyNumberFormat="1" applyFont="1" applyFill="1" applyBorder="1" applyAlignment="1">
      <alignment horizontal="left" indent="1"/>
    </xf>
    <xf numFmtId="0" fontId="18" fillId="32" borderId="13" xfId="0" applyFont="1" applyFill="1" applyBorder="1" applyAlignment="1">
      <alignment horizontal="left" indent="1"/>
    </xf>
    <xf numFmtId="0" fontId="4" fillId="33" borderId="19" xfId="0" applyFont="1" applyFill="1" applyBorder="1" applyAlignment="1">
      <alignment vertical="center"/>
    </xf>
    <xf numFmtId="49" fontId="0" fillId="0" borderId="16" xfId="0" applyNumberFormat="1" applyFont="1" applyBorder="1" applyAlignment="1">
      <alignment horizontal="left"/>
    </xf>
    <xf numFmtId="49" fontId="0" fillId="0" borderId="16" xfId="0" applyNumberFormat="1" applyFont="1" applyFill="1" applyBorder="1" applyAlignment="1">
      <alignment horizontal="left"/>
    </xf>
    <xf numFmtId="0" fontId="19" fillId="32" borderId="0" xfId="0" applyFont="1" applyFill="1" applyAlignment="1">
      <alignment horizontal="left"/>
    </xf>
    <xf numFmtId="0" fontId="20" fillId="0" borderId="0" xfId="0" applyFont="1" applyAlignment="1">
      <alignment/>
    </xf>
    <xf numFmtId="49" fontId="21" fillId="0" borderId="0" xfId="0" applyNumberFormat="1" applyFont="1" applyAlignment="1">
      <alignment horizontal="center"/>
    </xf>
    <xf numFmtId="49" fontId="21" fillId="0" borderId="0" xfId="0" applyNumberFormat="1" applyFont="1" applyAlignment="1">
      <alignment horizontal="right"/>
    </xf>
    <xf numFmtId="0" fontId="22" fillId="4" borderId="10" xfId="0" applyFont="1" applyFill="1" applyBorder="1" applyAlignment="1">
      <alignment horizontal="right"/>
    </xf>
    <xf numFmtId="49" fontId="21" fillId="37" borderId="0" xfId="0" applyNumberFormat="1" applyFont="1" applyFill="1" applyAlignment="1">
      <alignment horizontal="right"/>
    </xf>
    <xf numFmtId="49" fontId="21" fillId="37" borderId="0" xfId="0" applyNumberFormat="1" applyFont="1" applyFill="1" applyAlignment="1">
      <alignment/>
    </xf>
    <xf numFmtId="49" fontId="20" fillId="37" borderId="0" xfId="0" applyNumberFormat="1" applyFont="1" applyFill="1" applyAlignment="1">
      <alignment horizontal="right"/>
    </xf>
    <xf numFmtId="49" fontId="20" fillId="37" borderId="0" xfId="0" applyNumberFormat="1" applyFont="1" applyFill="1" applyAlignment="1">
      <alignment/>
    </xf>
    <xf numFmtId="49" fontId="20" fillId="0" borderId="0" xfId="0" applyNumberFormat="1" applyFont="1" applyFill="1" applyAlignment="1">
      <alignment horizontal="right"/>
    </xf>
    <xf numFmtId="49" fontId="20" fillId="0" borderId="0" xfId="0" applyNumberFormat="1" applyFont="1" applyAlignment="1">
      <alignment/>
    </xf>
    <xf numFmtId="49" fontId="20" fillId="0" borderId="0" xfId="0" applyNumberFormat="1" applyFont="1" applyAlignment="1">
      <alignment horizontal="right"/>
    </xf>
    <xf numFmtId="49" fontId="21" fillId="4" borderId="0" xfId="0" applyNumberFormat="1" applyFont="1" applyFill="1" applyAlignment="1">
      <alignment horizontal="right"/>
    </xf>
    <xf numFmtId="49" fontId="21" fillId="4" borderId="0" xfId="0" applyNumberFormat="1" applyFont="1" applyFill="1" applyAlignment="1">
      <alignment/>
    </xf>
    <xf numFmtId="49" fontId="20" fillId="4" borderId="0" xfId="0" applyNumberFormat="1" applyFont="1" applyFill="1" applyAlignment="1">
      <alignment horizontal="right"/>
    </xf>
    <xf numFmtId="49" fontId="20" fillId="4" borderId="0" xfId="0" applyNumberFormat="1" applyFont="1" applyFill="1" applyAlignment="1">
      <alignment/>
    </xf>
    <xf numFmtId="49" fontId="21" fillId="0" borderId="0" xfId="0" applyNumberFormat="1" applyFont="1" applyAlignment="1">
      <alignment/>
    </xf>
    <xf numFmtId="0" fontId="16" fillId="0" borderId="18" xfId="0" applyNumberFormat="1" applyFont="1" applyFill="1" applyBorder="1" applyAlignment="1">
      <alignment horizontal="center" vertical="center"/>
    </xf>
    <xf numFmtId="0" fontId="16" fillId="0" borderId="18" xfId="0" applyNumberFormat="1" applyFont="1" applyFill="1" applyBorder="1" applyAlignment="1">
      <alignment horizontal="left" vertical="center"/>
    </xf>
    <xf numFmtId="49" fontId="3" fillId="4" borderId="19" xfId="0" applyNumberFormat="1" applyFont="1" applyFill="1" applyBorder="1" applyAlignment="1">
      <alignment horizontal="center"/>
    </xf>
    <xf numFmtId="49" fontId="3" fillId="4" borderId="22" xfId="0" applyNumberFormat="1" applyFont="1" applyFill="1" applyBorder="1" applyAlignment="1">
      <alignment horizontal="center"/>
    </xf>
    <xf numFmtId="49" fontId="2" fillId="32" borderId="18" xfId="0" applyNumberFormat="1" applyFont="1" applyFill="1" applyBorder="1" applyAlignment="1">
      <alignment horizontal="right"/>
    </xf>
    <xf numFmtId="49" fontId="2" fillId="0" borderId="18" xfId="0" applyNumberFormat="1" applyFont="1" applyFill="1" applyBorder="1" applyAlignment="1">
      <alignment horizontal="center"/>
    </xf>
    <xf numFmtId="49" fontId="0" fillId="32" borderId="10" xfId="0" applyNumberFormat="1" applyFill="1" applyBorder="1" applyAlignment="1">
      <alignment horizontal="center"/>
    </xf>
    <xf numFmtId="49" fontId="0" fillId="32" borderId="10" xfId="0" applyNumberFormat="1" applyFill="1" applyBorder="1" applyAlignment="1">
      <alignment horizontal="left"/>
    </xf>
    <xf numFmtId="49" fontId="0" fillId="32" borderId="10" xfId="0" applyNumberFormat="1" applyFill="1" applyBorder="1" applyAlignment="1">
      <alignment/>
    </xf>
    <xf numFmtId="49" fontId="0" fillId="32" borderId="10" xfId="0" applyNumberFormat="1" applyFill="1" applyBorder="1" applyAlignment="1">
      <alignment horizontal="right"/>
    </xf>
    <xf numFmtId="49" fontId="2" fillId="32" borderId="16" xfId="0" applyNumberFormat="1" applyFont="1" applyFill="1" applyBorder="1" applyAlignment="1">
      <alignment horizontal="right"/>
    </xf>
    <xf numFmtId="0" fontId="23" fillId="36" borderId="18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17" fillId="0" borderId="18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17" fillId="0" borderId="18" xfId="0" applyFont="1" applyBorder="1" applyAlignment="1">
      <alignment vertical="center"/>
    </xf>
    <xf numFmtId="0" fontId="17" fillId="32" borderId="18" xfId="0" applyFont="1" applyFill="1" applyBorder="1" applyAlignment="1">
      <alignment horizontal="center" vertical="center"/>
    </xf>
    <xf numFmtId="0" fontId="13" fillId="32" borderId="0" xfId="0" applyFont="1" applyFill="1" applyAlignment="1">
      <alignment/>
    </xf>
    <xf numFmtId="0" fontId="2" fillId="32" borderId="0" xfId="0" applyNumberFormat="1" applyFont="1" applyFill="1" applyBorder="1" applyAlignment="1" quotePrefix="1">
      <alignment horizontal="right"/>
    </xf>
    <xf numFmtId="0" fontId="2" fillId="32" borderId="0" xfId="0" applyNumberFormat="1" applyFont="1" applyFill="1" applyBorder="1" applyAlignment="1">
      <alignment horizontal="right"/>
    </xf>
    <xf numFmtId="0" fontId="20" fillId="32" borderId="0" xfId="0" applyFont="1" applyFill="1" applyAlignment="1">
      <alignment/>
    </xf>
    <xf numFmtId="0" fontId="24" fillId="32" borderId="0" xfId="0" applyNumberFormat="1" applyFont="1" applyFill="1" applyAlignment="1">
      <alignment/>
    </xf>
    <xf numFmtId="0" fontId="20" fillId="32" borderId="0" xfId="0" applyFont="1" applyFill="1" applyAlignment="1">
      <alignment horizontal="center"/>
    </xf>
    <xf numFmtId="0" fontId="21" fillId="32" borderId="0" xfId="0" applyNumberFormat="1" applyFont="1" applyFill="1" applyAlignment="1">
      <alignment horizontal="right"/>
    </xf>
    <xf numFmtId="0" fontId="20" fillId="0" borderId="0" xfId="0" applyFont="1" applyAlignment="1">
      <alignment horizontal="center"/>
    </xf>
    <xf numFmtId="1" fontId="25" fillId="36" borderId="12" xfId="0" applyNumberFormat="1" applyFont="1" applyFill="1" applyBorder="1" applyAlignment="1">
      <alignment horizontal="center"/>
    </xf>
    <xf numFmtId="0" fontId="22" fillId="36" borderId="14" xfId="0" applyFont="1" applyFill="1" applyBorder="1" applyAlignment="1">
      <alignment horizontal="center"/>
    </xf>
    <xf numFmtId="0" fontId="22" fillId="36" borderId="14" xfId="0" applyFont="1" applyFill="1" applyBorder="1" applyAlignment="1">
      <alignment horizontal="left"/>
    </xf>
    <xf numFmtId="49" fontId="22" fillId="36" borderId="14" xfId="0" applyNumberFormat="1" applyFont="1" applyFill="1" applyBorder="1" applyAlignment="1">
      <alignment horizontal="left"/>
    </xf>
    <xf numFmtId="0" fontId="22" fillId="36" borderId="14" xfId="0" applyFont="1" applyFill="1" applyBorder="1" applyAlignment="1">
      <alignment/>
    </xf>
    <xf numFmtId="2" fontId="26" fillId="36" borderId="19" xfId="0" applyNumberFormat="1" applyFont="1" applyFill="1" applyBorder="1" applyAlignment="1">
      <alignment horizontal="center"/>
    </xf>
    <xf numFmtId="0" fontId="27" fillId="32" borderId="11" xfId="0" applyNumberFormat="1" applyFont="1" applyFill="1" applyBorder="1" applyAlignment="1">
      <alignment horizontal="right"/>
    </xf>
    <xf numFmtId="0" fontId="17" fillId="0" borderId="10" xfId="0" applyNumberFormat="1" applyFont="1" applyFill="1" applyBorder="1" applyAlignment="1">
      <alignment horizontal="right" vertical="center"/>
    </xf>
    <xf numFmtId="0" fontId="27" fillId="32" borderId="10" xfId="0" applyNumberFormat="1" applyFont="1" applyFill="1" applyBorder="1" applyAlignment="1">
      <alignment horizontal="center"/>
    </xf>
    <xf numFmtId="0" fontId="27" fillId="32" borderId="10" xfId="0" applyFont="1" applyFill="1" applyBorder="1" applyAlignment="1">
      <alignment/>
    </xf>
    <xf numFmtId="0" fontId="27" fillId="32" borderId="10" xfId="0" applyFont="1" applyFill="1" applyBorder="1" applyAlignment="1">
      <alignment horizontal="center"/>
    </xf>
    <xf numFmtId="2" fontId="26" fillId="32" borderId="16" xfId="0" applyNumberFormat="1" applyFont="1" applyFill="1" applyBorder="1" applyAlignment="1">
      <alignment horizontal="center"/>
    </xf>
    <xf numFmtId="0" fontId="20" fillId="0" borderId="0" xfId="0" applyNumberFormat="1" applyFont="1" applyAlignment="1">
      <alignment/>
    </xf>
    <xf numFmtId="0" fontId="13" fillId="0" borderId="0" xfId="0" applyFont="1" applyAlignment="1">
      <alignment/>
    </xf>
    <xf numFmtId="0" fontId="0" fillId="0" borderId="0" xfId="0" applyNumberFormat="1" applyAlignment="1">
      <alignment horizontal="right"/>
    </xf>
    <xf numFmtId="0" fontId="3" fillId="33" borderId="11" xfId="0" applyFont="1" applyFill="1" applyBorder="1" applyAlignment="1">
      <alignment horizontal="right"/>
    </xf>
    <xf numFmtId="49" fontId="2" fillId="32" borderId="11" xfId="0" applyNumberFormat="1" applyFont="1" applyFill="1" applyBorder="1" applyAlignment="1">
      <alignment horizontal="right"/>
    </xf>
    <xf numFmtId="0" fontId="11" fillId="0" borderId="0" xfId="0" applyFont="1" applyAlignment="1">
      <alignment horizontal="right" vertical="center"/>
    </xf>
    <xf numFmtId="0" fontId="6" fillId="0" borderId="19" xfId="0" applyFont="1" applyBorder="1" applyAlignment="1">
      <alignment horizontal="center"/>
    </xf>
    <xf numFmtId="0" fontId="6" fillId="32" borderId="24" xfId="0" applyFont="1" applyFill="1" applyBorder="1" applyAlignment="1">
      <alignment horizontal="center"/>
    </xf>
    <xf numFmtId="0" fontId="27" fillId="32" borderId="10" xfId="0" applyNumberFormat="1" applyFont="1" applyFill="1" applyBorder="1" applyAlignment="1">
      <alignment horizontal="right"/>
    </xf>
    <xf numFmtId="0" fontId="22" fillId="36" borderId="11" xfId="0" applyFont="1" applyFill="1" applyBorder="1" applyAlignment="1">
      <alignment horizontal="right"/>
    </xf>
    <xf numFmtId="0" fontId="22" fillId="36" borderId="10" xfId="0" applyFont="1" applyFill="1" applyBorder="1" applyAlignment="1">
      <alignment horizontal="right"/>
    </xf>
    <xf numFmtId="49" fontId="0" fillId="32" borderId="0" xfId="0" applyNumberFormat="1" applyFill="1" applyBorder="1" applyAlignment="1">
      <alignment horizontal="center"/>
    </xf>
    <xf numFmtId="49" fontId="0" fillId="32" borderId="0" xfId="0" applyNumberFormat="1" applyFill="1" applyBorder="1" applyAlignment="1">
      <alignment horizontal="left"/>
    </xf>
    <xf numFmtId="49" fontId="0" fillId="32" borderId="0" xfId="0" applyNumberFormat="1" applyFill="1" applyBorder="1" applyAlignment="1">
      <alignment/>
    </xf>
    <xf numFmtId="49" fontId="0" fillId="32" borderId="0" xfId="0" applyNumberFormat="1" applyFill="1" applyBorder="1" applyAlignment="1">
      <alignment horizontal="right"/>
    </xf>
    <xf numFmtId="0" fontId="0" fillId="0" borderId="18" xfId="0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49" fontId="0" fillId="4" borderId="1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49" fontId="2" fillId="32" borderId="0" xfId="0" applyNumberFormat="1" applyFont="1" applyFill="1" applyBorder="1" applyAlignment="1">
      <alignment horizontal="right"/>
    </xf>
    <xf numFmtId="49" fontId="16" fillId="0" borderId="10" xfId="0" applyNumberFormat="1" applyFont="1" applyFill="1" applyBorder="1" applyAlignment="1">
      <alignment horizontal="center"/>
    </xf>
    <xf numFmtId="49" fontId="28" fillId="32" borderId="0" xfId="0" applyNumberFormat="1" applyFont="1" applyFill="1" applyAlignment="1">
      <alignment horizontal="center"/>
    </xf>
    <xf numFmtId="0" fontId="28" fillId="32" borderId="0" xfId="0" applyFont="1" applyFill="1" applyAlignment="1">
      <alignment horizontal="center"/>
    </xf>
    <xf numFmtId="0" fontId="29" fillId="32" borderId="0" xfId="0" applyFont="1" applyFill="1" applyAlignment="1">
      <alignment/>
    </xf>
    <xf numFmtId="0" fontId="29" fillId="0" borderId="0" xfId="0" applyFont="1" applyBorder="1" applyAlignment="1">
      <alignment/>
    </xf>
    <xf numFmtId="49" fontId="29" fillId="0" borderId="11" xfId="0" applyNumberFormat="1" applyFont="1" applyFill="1" applyBorder="1" applyAlignment="1">
      <alignment horizontal="right"/>
    </xf>
    <xf numFmtId="0" fontId="29" fillId="0" borderId="0" xfId="0" applyFont="1" applyAlignment="1">
      <alignment/>
    </xf>
    <xf numFmtId="0" fontId="4" fillId="32" borderId="0" xfId="0" applyFont="1" applyFill="1" applyAlignment="1">
      <alignment horizontal="center"/>
    </xf>
    <xf numFmtId="0" fontId="0" fillId="0" borderId="18" xfId="0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16" fillId="0" borderId="16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49" fontId="2" fillId="32" borderId="18" xfId="0" applyNumberFormat="1" applyFont="1" applyFill="1" applyBorder="1" applyAlignment="1" quotePrefix="1">
      <alignment horizontal="right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2" fontId="30" fillId="32" borderId="16" xfId="0" applyNumberFormat="1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49" fontId="1" fillId="32" borderId="0" xfId="0" applyNumberFormat="1" applyFont="1" applyFill="1" applyAlignment="1">
      <alignment horizontal="center"/>
    </xf>
    <xf numFmtId="49" fontId="7" fillId="32" borderId="0" xfId="0" applyNumberFormat="1" applyFont="1" applyFill="1" applyAlignment="1">
      <alignment horizontal="center"/>
    </xf>
    <xf numFmtId="49" fontId="1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1" fillId="32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8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B36" sqref="B36:E36"/>
    </sheetView>
  </sheetViews>
  <sheetFormatPr defaultColWidth="9.140625" defaultRowHeight="12.75"/>
  <cols>
    <col min="1" max="1" width="3.8515625" style="202" customWidth="1"/>
    <col min="2" max="2" width="4.421875" style="19" customWidth="1"/>
    <col min="3" max="3" width="7.7109375" style="0" customWidth="1"/>
    <col min="4" max="4" width="21.421875" style="0" bestFit="1" customWidth="1"/>
    <col min="5" max="5" width="17.00390625" style="0" bestFit="1" customWidth="1"/>
    <col min="6" max="6" width="9.00390625" style="2" customWidth="1"/>
    <col min="7" max="7" width="23.00390625" style="0" bestFit="1" customWidth="1"/>
    <col min="8" max="8" width="22.421875" style="0" bestFit="1" customWidth="1"/>
    <col min="9" max="9" width="7.7109375" style="0" customWidth="1"/>
  </cols>
  <sheetData>
    <row r="1" spans="1:9" ht="3" customHeight="1">
      <c r="A1" s="197" t="s">
        <v>1306</v>
      </c>
      <c r="B1" s="36"/>
      <c r="C1" s="18"/>
      <c r="D1" s="18"/>
      <c r="E1" s="18"/>
      <c r="F1" s="20"/>
      <c r="G1" s="18"/>
      <c r="H1" s="17"/>
      <c r="I1" s="17"/>
    </row>
    <row r="2" spans="1:9" ht="15.75">
      <c r="A2" s="198">
        <f>COUNTBLANK(A8:A73)</f>
        <v>0</v>
      </c>
      <c r="B2" s="37"/>
      <c r="C2" s="38"/>
      <c r="D2" s="18"/>
      <c r="E2" s="18"/>
      <c r="F2" s="31" t="s">
        <v>945</v>
      </c>
      <c r="G2" s="18"/>
      <c r="H2" s="18"/>
      <c r="I2" s="18"/>
    </row>
    <row r="3" spans="1:9" ht="15">
      <c r="A3" s="197">
        <f>A1-A2</f>
        <v>86</v>
      </c>
      <c r="B3" s="37"/>
      <c r="C3" s="38"/>
      <c r="D3" s="18"/>
      <c r="E3" s="18"/>
      <c r="F3" s="20" t="s">
        <v>946</v>
      </c>
      <c r="G3" s="18"/>
      <c r="H3" s="211" t="s">
        <v>1586</v>
      </c>
      <c r="I3" s="143" t="s">
        <v>1565</v>
      </c>
    </row>
    <row r="4" spans="1:9" ht="14.25" customHeight="1">
      <c r="A4" s="197"/>
      <c r="B4" s="37"/>
      <c r="C4" s="38"/>
      <c r="D4" s="18"/>
      <c r="E4" s="18"/>
      <c r="F4" s="20" t="s">
        <v>1292</v>
      </c>
      <c r="G4" s="18"/>
      <c r="H4" s="211" t="s">
        <v>1585</v>
      </c>
      <c r="I4" s="143" t="s">
        <v>1289</v>
      </c>
    </row>
    <row r="5" spans="1:9" ht="14.25" customHeight="1">
      <c r="A5" s="199"/>
      <c r="B5" s="36"/>
      <c r="C5" s="38"/>
      <c r="D5" s="18"/>
      <c r="E5" s="18"/>
      <c r="F5" s="38"/>
      <c r="G5" s="18"/>
      <c r="H5" s="211" t="s">
        <v>1584</v>
      </c>
      <c r="I5" s="143" t="s">
        <v>1290</v>
      </c>
    </row>
    <row r="6" spans="1:9" ht="14.25" customHeight="1">
      <c r="A6" s="199"/>
      <c r="B6" s="39" t="s">
        <v>1177</v>
      </c>
      <c r="C6" s="38"/>
      <c r="D6" s="18"/>
      <c r="E6" s="18"/>
      <c r="F6" s="38"/>
      <c r="G6" s="18"/>
      <c r="H6" s="142" t="s">
        <v>1318</v>
      </c>
      <c r="I6" s="143" t="s">
        <v>1291</v>
      </c>
    </row>
    <row r="7" spans="1:9" s="48" customFormat="1" ht="12.75">
      <c r="A7" s="200"/>
      <c r="B7" s="91" t="s">
        <v>1210</v>
      </c>
      <c r="C7" s="92" t="s">
        <v>1211</v>
      </c>
      <c r="D7" s="93" t="s">
        <v>1212</v>
      </c>
      <c r="E7" s="94" t="s">
        <v>1213</v>
      </c>
      <c r="F7" s="92"/>
      <c r="G7" s="93" t="s">
        <v>1214</v>
      </c>
      <c r="H7" s="93" t="s">
        <v>1215</v>
      </c>
      <c r="I7" s="95" t="s">
        <v>1216</v>
      </c>
    </row>
    <row r="8" spans="1:12" ht="15" customHeight="1">
      <c r="A8" s="201" t="s">
        <v>1321</v>
      </c>
      <c r="B8" s="40">
        <v>1</v>
      </c>
      <c r="C8" s="67" t="s">
        <v>1203</v>
      </c>
      <c r="D8" s="51" t="s">
        <v>1089</v>
      </c>
      <c r="E8" s="51" t="s">
        <v>947</v>
      </c>
      <c r="F8" s="196" t="s">
        <v>1322</v>
      </c>
      <c r="G8" s="51" t="s">
        <v>948</v>
      </c>
      <c r="H8" s="51" t="s">
        <v>1323</v>
      </c>
      <c r="I8" s="83" t="s">
        <v>1091</v>
      </c>
      <c r="J8" s="48"/>
      <c r="K8" s="48"/>
      <c r="L8" s="48"/>
    </row>
    <row r="9" spans="1:12" ht="15" customHeight="1">
      <c r="A9" s="201" t="s">
        <v>1324</v>
      </c>
      <c r="B9" s="40">
        <v>2</v>
      </c>
      <c r="C9" s="67" t="s">
        <v>1203</v>
      </c>
      <c r="D9" s="51" t="s">
        <v>949</v>
      </c>
      <c r="E9" s="51" t="s">
        <v>950</v>
      </c>
      <c r="F9" s="196" t="s">
        <v>1322</v>
      </c>
      <c r="G9" s="51" t="s">
        <v>950</v>
      </c>
      <c r="H9" s="51" t="s">
        <v>951</v>
      </c>
      <c r="I9" s="83" t="s">
        <v>1092</v>
      </c>
      <c r="J9" s="48"/>
      <c r="K9" s="48"/>
      <c r="L9" s="48"/>
    </row>
    <row r="10" spans="1:12" ht="15" customHeight="1">
      <c r="A10" s="201" t="s">
        <v>1326</v>
      </c>
      <c r="B10" s="40">
        <v>3</v>
      </c>
      <c r="C10" s="67" t="s">
        <v>1200</v>
      </c>
      <c r="D10" s="51" t="s">
        <v>952</v>
      </c>
      <c r="E10" s="51" t="s">
        <v>953</v>
      </c>
      <c r="F10" s="196" t="s">
        <v>1322</v>
      </c>
      <c r="G10" s="51" t="s">
        <v>1366</v>
      </c>
      <c r="H10" s="51" t="s">
        <v>954</v>
      </c>
      <c r="I10" s="83" t="s">
        <v>1093</v>
      </c>
      <c r="J10" s="48"/>
      <c r="K10" s="48"/>
      <c r="L10" s="48"/>
    </row>
    <row r="11" spans="1:12" ht="15" customHeight="1">
      <c r="A11" s="201" t="s">
        <v>1327</v>
      </c>
      <c r="B11" s="40">
        <v>4</v>
      </c>
      <c r="C11" s="67" t="s">
        <v>1200</v>
      </c>
      <c r="D11" s="51" t="s">
        <v>955</v>
      </c>
      <c r="E11" s="51" t="s">
        <v>956</v>
      </c>
      <c r="F11" s="196" t="s">
        <v>1322</v>
      </c>
      <c r="G11" s="51" t="s">
        <v>956</v>
      </c>
      <c r="H11" s="51" t="s">
        <v>1334</v>
      </c>
      <c r="I11" s="83" t="s">
        <v>1094</v>
      </c>
      <c r="J11" s="48"/>
      <c r="K11" s="48"/>
      <c r="L11" s="48"/>
    </row>
    <row r="12" spans="1:12" ht="15" customHeight="1">
      <c r="A12" s="201" t="s">
        <v>1328</v>
      </c>
      <c r="B12" s="40">
        <v>5</v>
      </c>
      <c r="C12" s="67" t="s">
        <v>1203</v>
      </c>
      <c r="D12" s="51" t="s">
        <v>957</v>
      </c>
      <c r="E12" s="51" t="s">
        <v>958</v>
      </c>
      <c r="F12" s="196" t="s">
        <v>1322</v>
      </c>
      <c r="G12" s="51" t="s">
        <v>958</v>
      </c>
      <c r="H12" s="51" t="s">
        <v>1380</v>
      </c>
      <c r="I12" s="83" t="s">
        <v>959</v>
      </c>
      <c r="J12" s="48"/>
      <c r="K12" s="48"/>
      <c r="L12" s="48"/>
    </row>
    <row r="13" spans="1:12" ht="15" customHeight="1">
      <c r="A13" s="201" t="s">
        <v>1329</v>
      </c>
      <c r="B13" s="40">
        <v>7</v>
      </c>
      <c r="C13" s="67" t="s">
        <v>1203</v>
      </c>
      <c r="D13" s="51" t="s">
        <v>1483</v>
      </c>
      <c r="E13" s="51" t="s">
        <v>1578</v>
      </c>
      <c r="F13" s="196" t="s">
        <v>1322</v>
      </c>
      <c r="G13" s="51" t="s">
        <v>1483</v>
      </c>
      <c r="H13" s="51" t="s">
        <v>1325</v>
      </c>
      <c r="I13" s="83" t="s">
        <v>1095</v>
      </c>
      <c r="J13" s="48"/>
      <c r="K13" s="48"/>
      <c r="L13" s="48"/>
    </row>
    <row r="14" spans="1:12" ht="15" customHeight="1">
      <c r="A14" s="201" t="s">
        <v>1332</v>
      </c>
      <c r="B14" s="40">
        <v>8</v>
      </c>
      <c r="C14" s="67" t="s">
        <v>1203</v>
      </c>
      <c r="D14" s="51" t="s">
        <v>1514</v>
      </c>
      <c r="E14" s="51" t="s">
        <v>1515</v>
      </c>
      <c r="F14" s="196" t="s">
        <v>1322</v>
      </c>
      <c r="G14" s="51" t="s">
        <v>1390</v>
      </c>
      <c r="H14" s="51" t="s">
        <v>1224</v>
      </c>
      <c r="I14" s="83" t="s">
        <v>1096</v>
      </c>
      <c r="J14" s="48"/>
      <c r="K14" s="48"/>
      <c r="L14" s="48"/>
    </row>
    <row r="15" spans="1:12" ht="15" customHeight="1">
      <c r="A15" s="201" t="s">
        <v>1335</v>
      </c>
      <c r="B15" s="40">
        <v>9</v>
      </c>
      <c r="C15" s="67" t="s">
        <v>1200</v>
      </c>
      <c r="D15" s="51" t="s">
        <v>1486</v>
      </c>
      <c r="E15" s="51" t="s">
        <v>1561</v>
      </c>
      <c r="F15" s="196" t="s">
        <v>1322</v>
      </c>
      <c r="G15" s="51" t="s">
        <v>960</v>
      </c>
      <c r="H15" s="51" t="s">
        <v>1325</v>
      </c>
      <c r="I15" s="83" t="s">
        <v>1097</v>
      </c>
      <c r="J15" s="48"/>
      <c r="K15" s="48"/>
      <c r="L15" s="48"/>
    </row>
    <row r="16" spans="1:12" ht="15" customHeight="1">
      <c r="A16" s="201" t="s">
        <v>1336</v>
      </c>
      <c r="B16" s="40">
        <v>10</v>
      </c>
      <c r="C16" s="67" t="s">
        <v>1203</v>
      </c>
      <c r="D16" s="51" t="s">
        <v>1489</v>
      </c>
      <c r="E16" s="51" t="s">
        <v>961</v>
      </c>
      <c r="F16" s="196" t="s">
        <v>1322</v>
      </c>
      <c r="G16" s="51" t="s">
        <v>1560</v>
      </c>
      <c r="H16" s="51" t="s">
        <v>1323</v>
      </c>
      <c r="I16" s="83" t="s">
        <v>1098</v>
      </c>
      <c r="J16" s="48"/>
      <c r="K16" s="48"/>
      <c r="L16" s="48"/>
    </row>
    <row r="17" spans="1:12" ht="15" customHeight="1">
      <c r="A17" s="201" t="s">
        <v>1337</v>
      </c>
      <c r="B17" s="40">
        <v>11</v>
      </c>
      <c r="C17" s="67" t="s">
        <v>1203</v>
      </c>
      <c r="D17" s="51" t="s">
        <v>962</v>
      </c>
      <c r="E17" s="51" t="s">
        <v>963</v>
      </c>
      <c r="F17" s="196" t="s">
        <v>1322</v>
      </c>
      <c r="G17" s="51" t="s">
        <v>963</v>
      </c>
      <c r="H17" s="51" t="s">
        <v>1323</v>
      </c>
      <c r="I17" s="83" t="s">
        <v>1099</v>
      </c>
      <c r="J17" s="48"/>
      <c r="K17" s="48"/>
      <c r="L17" s="48"/>
    </row>
    <row r="18" spans="1:12" ht="15" customHeight="1">
      <c r="A18" s="201" t="s">
        <v>1340</v>
      </c>
      <c r="B18" s="40">
        <v>12</v>
      </c>
      <c r="C18" s="67" t="s">
        <v>1203</v>
      </c>
      <c r="D18" s="51" t="s">
        <v>1220</v>
      </c>
      <c r="E18" s="51" t="s">
        <v>1221</v>
      </c>
      <c r="F18" s="196" t="s">
        <v>1322</v>
      </c>
      <c r="G18" s="51" t="s">
        <v>1222</v>
      </c>
      <c r="H18" s="51" t="s">
        <v>1224</v>
      </c>
      <c r="I18" s="83" t="s">
        <v>1100</v>
      </c>
      <c r="J18" s="48"/>
      <c r="K18" s="48"/>
      <c r="L18" s="48"/>
    </row>
    <row r="19" spans="1:12" ht="15" customHeight="1">
      <c r="A19" s="201" t="s">
        <v>1342</v>
      </c>
      <c r="B19" s="40">
        <v>14</v>
      </c>
      <c r="C19" s="67" t="s">
        <v>1203</v>
      </c>
      <c r="D19" s="51" t="s">
        <v>1481</v>
      </c>
      <c r="E19" s="51" t="s">
        <v>1482</v>
      </c>
      <c r="F19" s="196" t="s">
        <v>1322</v>
      </c>
      <c r="G19" s="51"/>
      <c r="H19" s="51" t="s">
        <v>1323</v>
      </c>
      <c r="I19" s="83" t="s">
        <v>1101</v>
      </c>
      <c r="J19" s="48"/>
      <c r="K19" s="48"/>
      <c r="L19" s="48"/>
    </row>
    <row r="20" spans="1:12" ht="15" customHeight="1">
      <c r="A20" s="201" t="s">
        <v>1343</v>
      </c>
      <c r="B20" s="40">
        <v>15</v>
      </c>
      <c r="C20" s="67" t="s">
        <v>1200</v>
      </c>
      <c r="D20" s="51" t="s">
        <v>1549</v>
      </c>
      <c r="E20" s="51" t="s">
        <v>1559</v>
      </c>
      <c r="F20" s="196" t="s">
        <v>1322</v>
      </c>
      <c r="G20" s="51" t="s">
        <v>1560</v>
      </c>
      <c r="H20" s="51" t="s">
        <v>1479</v>
      </c>
      <c r="I20" s="83" t="s">
        <v>1102</v>
      </c>
      <c r="J20" s="48"/>
      <c r="K20" s="48"/>
      <c r="L20" s="48"/>
    </row>
    <row r="21" spans="1:12" ht="15" customHeight="1">
      <c r="A21" s="201" t="s">
        <v>1344</v>
      </c>
      <c r="B21" s="40">
        <v>16</v>
      </c>
      <c r="C21" s="67" t="s">
        <v>1203</v>
      </c>
      <c r="D21" s="51" t="s">
        <v>1548</v>
      </c>
      <c r="E21" s="51" t="s">
        <v>964</v>
      </c>
      <c r="F21" s="196" t="s">
        <v>1322</v>
      </c>
      <c r="G21" s="51" t="s">
        <v>1516</v>
      </c>
      <c r="H21" s="51" t="s">
        <v>1323</v>
      </c>
      <c r="I21" s="83" t="s">
        <v>1103</v>
      </c>
      <c r="J21" s="48"/>
      <c r="K21" s="48"/>
      <c r="L21" s="48"/>
    </row>
    <row r="22" spans="1:12" ht="15" customHeight="1">
      <c r="A22" s="201" t="s">
        <v>1345</v>
      </c>
      <c r="B22" s="40">
        <v>17</v>
      </c>
      <c r="C22" s="67" t="s">
        <v>1203</v>
      </c>
      <c r="D22" s="51" t="s">
        <v>1484</v>
      </c>
      <c r="E22" s="51" t="s">
        <v>1485</v>
      </c>
      <c r="F22" s="196" t="s">
        <v>1322</v>
      </c>
      <c r="G22" s="51" t="s">
        <v>1560</v>
      </c>
      <c r="H22" s="51" t="s">
        <v>1223</v>
      </c>
      <c r="I22" s="83" t="s">
        <v>1104</v>
      </c>
      <c r="J22" s="48"/>
      <c r="K22" s="48"/>
      <c r="L22" s="48"/>
    </row>
    <row r="23" spans="1:12" ht="15" customHeight="1">
      <c r="A23" s="201" t="s">
        <v>1346</v>
      </c>
      <c r="B23" s="40">
        <v>18</v>
      </c>
      <c r="C23" s="67" t="s">
        <v>1203</v>
      </c>
      <c r="D23" s="51" t="s">
        <v>1330</v>
      </c>
      <c r="E23" s="51" t="s">
        <v>1331</v>
      </c>
      <c r="F23" s="196" t="s">
        <v>1322</v>
      </c>
      <c r="G23" s="51" t="s">
        <v>965</v>
      </c>
      <c r="H23" s="51" t="s">
        <v>1325</v>
      </c>
      <c r="I23" s="83" t="s">
        <v>1105</v>
      </c>
      <c r="J23" s="48"/>
      <c r="K23" s="48"/>
      <c r="L23" s="48"/>
    </row>
    <row r="24" spans="1:12" ht="15" customHeight="1">
      <c r="A24" s="201" t="s">
        <v>1348</v>
      </c>
      <c r="B24" s="40">
        <v>19</v>
      </c>
      <c r="C24" s="67" t="s">
        <v>1203</v>
      </c>
      <c r="D24" s="51" t="s">
        <v>1492</v>
      </c>
      <c r="E24" s="51" t="s">
        <v>966</v>
      </c>
      <c r="F24" s="196" t="s">
        <v>1322</v>
      </c>
      <c r="G24" s="51" t="s">
        <v>1226</v>
      </c>
      <c r="H24" s="51" t="s">
        <v>1323</v>
      </c>
      <c r="I24" s="83" t="s">
        <v>1106</v>
      </c>
      <c r="J24" s="48"/>
      <c r="K24" s="48"/>
      <c r="L24" s="48"/>
    </row>
    <row r="25" spans="1:12" ht="15" customHeight="1">
      <c r="A25" s="201" t="s">
        <v>1349</v>
      </c>
      <c r="B25" s="40">
        <v>20</v>
      </c>
      <c r="C25" s="67" t="s">
        <v>1203</v>
      </c>
      <c r="D25" s="51" t="s">
        <v>1307</v>
      </c>
      <c r="E25" s="51" t="s">
        <v>1564</v>
      </c>
      <c r="F25" s="196" t="s">
        <v>1322</v>
      </c>
      <c r="G25" s="51" t="s">
        <v>1333</v>
      </c>
      <c r="H25" s="51" t="s">
        <v>967</v>
      </c>
      <c r="I25" s="83" t="s">
        <v>1107</v>
      </c>
      <c r="J25" s="48"/>
      <c r="K25" s="48"/>
      <c r="L25" s="48"/>
    </row>
    <row r="26" spans="1:12" ht="15" customHeight="1">
      <c r="A26" s="201" t="s">
        <v>1350</v>
      </c>
      <c r="B26" s="40">
        <v>21</v>
      </c>
      <c r="C26" s="67" t="s">
        <v>1203</v>
      </c>
      <c r="D26" s="51" t="s">
        <v>968</v>
      </c>
      <c r="E26" s="51" t="s">
        <v>1567</v>
      </c>
      <c r="F26" s="196" t="s">
        <v>1322</v>
      </c>
      <c r="G26" s="51" t="s">
        <v>969</v>
      </c>
      <c r="H26" s="51" t="s">
        <v>1323</v>
      </c>
      <c r="I26" s="83" t="s">
        <v>1108</v>
      </c>
      <c r="J26" s="48"/>
      <c r="K26" s="48"/>
      <c r="L26" s="48"/>
    </row>
    <row r="27" spans="1:12" ht="15" customHeight="1">
      <c r="A27" s="201" t="s">
        <v>1351</v>
      </c>
      <c r="B27" s="40">
        <v>22</v>
      </c>
      <c r="C27" s="67" t="s">
        <v>1203</v>
      </c>
      <c r="D27" s="51" t="s">
        <v>1308</v>
      </c>
      <c r="E27" s="51" t="s">
        <v>1086</v>
      </c>
      <c r="F27" s="196" t="s">
        <v>1322</v>
      </c>
      <c r="G27" s="51" t="s">
        <v>1308</v>
      </c>
      <c r="H27" s="51" t="s">
        <v>1347</v>
      </c>
      <c r="I27" s="83" t="s">
        <v>1109</v>
      </c>
      <c r="J27" s="48"/>
      <c r="K27" s="48"/>
      <c r="L27" s="48"/>
    </row>
    <row r="28" spans="1:12" ht="15" customHeight="1">
      <c r="A28" s="201" t="s">
        <v>1352</v>
      </c>
      <c r="B28" s="40">
        <v>23</v>
      </c>
      <c r="C28" s="67" t="s">
        <v>1203</v>
      </c>
      <c r="D28" s="51" t="s">
        <v>1555</v>
      </c>
      <c r="E28" s="51" t="s">
        <v>1568</v>
      </c>
      <c r="F28" s="196" t="s">
        <v>1322</v>
      </c>
      <c r="G28" s="51" t="s">
        <v>1355</v>
      </c>
      <c r="H28" s="51" t="s">
        <v>1323</v>
      </c>
      <c r="I28" s="83" t="s">
        <v>1110</v>
      </c>
      <c r="J28" s="48"/>
      <c r="K28" s="48"/>
      <c r="L28" s="48"/>
    </row>
    <row r="29" spans="1:12" ht="15" customHeight="1">
      <c r="A29" s="201" t="s">
        <v>1353</v>
      </c>
      <c r="B29" s="40">
        <v>24</v>
      </c>
      <c r="C29" s="67" t="s">
        <v>1203</v>
      </c>
      <c r="D29" s="51" t="s">
        <v>1218</v>
      </c>
      <c r="E29" s="51" t="s">
        <v>1219</v>
      </c>
      <c r="F29" s="196" t="s">
        <v>1322</v>
      </c>
      <c r="G29" s="51"/>
      <c r="H29" s="51" t="s">
        <v>1325</v>
      </c>
      <c r="I29" s="83" t="s">
        <v>1111</v>
      </c>
      <c r="J29" s="48"/>
      <c r="K29" s="48"/>
      <c r="L29" s="48"/>
    </row>
    <row r="30" spans="1:12" ht="15" customHeight="1">
      <c r="A30" s="201" t="s">
        <v>1354</v>
      </c>
      <c r="B30" s="40">
        <v>26</v>
      </c>
      <c r="C30" s="67" t="s">
        <v>1200</v>
      </c>
      <c r="D30" s="51" t="s">
        <v>1236</v>
      </c>
      <c r="E30" s="51" t="s">
        <v>1237</v>
      </c>
      <c r="F30" s="196" t="s">
        <v>1322</v>
      </c>
      <c r="G30" s="51" t="s">
        <v>1494</v>
      </c>
      <c r="H30" s="51" t="s">
        <v>1361</v>
      </c>
      <c r="I30" s="83" t="s">
        <v>1112</v>
      </c>
      <c r="J30" s="48"/>
      <c r="K30" s="48"/>
      <c r="L30" s="48"/>
    </row>
    <row r="31" spans="1:12" ht="15" customHeight="1">
      <c r="A31" s="201" t="s">
        <v>1356</v>
      </c>
      <c r="B31" s="40">
        <v>27</v>
      </c>
      <c r="C31" s="67" t="s">
        <v>1203</v>
      </c>
      <c r="D31" s="51" t="s">
        <v>1487</v>
      </c>
      <c r="E31" s="51" t="s">
        <v>1488</v>
      </c>
      <c r="F31" s="196" t="s">
        <v>1322</v>
      </c>
      <c r="G31" s="51" t="s">
        <v>1355</v>
      </c>
      <c r="H31" s="51" t="s">
        <v>1323</v>
      </c>
      <c r="I31" s="83" t="s">
        <v>1113</v>
      </c>
      <c r="J31" s="48"/>
      <c r="K31" s="48"/>
      <c r="L31" s="48"/>
    </row>
    <row r="32" spans="1:12" ht="15" customHeight="1">
      <c r="A32" s="201" t="s">
        <v>1357</v>
      </c>
      <c r="B32" s="40">
        <v>28</v>
      </c>
      <c r="C32" s="67" t="s">
        <v>1203</v>
      </c>
      <c r="D32" s="51" t="s">
        <v>1491</v>
      </c>
      <c r="E32" s="51" t="s">
        <v>970</v>
      </c>
      <c r="F32" s="196" t="s">
        <v>1322</v>
      </c>
      <c r="G32" s="51" t="s">
        <v>1355</v>
      </c>
      <c r="H32" s="51" t="s">
        <v>1323</v>
      </c>
      <c r="I32" s="83" t="s">
        <v>1114</v>
      </c>
      <c r="J32" s="48"/>
      <c r="K32" s="48"/>
      <c r="L32" s="48"/>
    </row>
    <row r="33" spans="1:12" ht="15" customHeight="1">
      <c r="A33" s="201" t="s">
        <v>1358</v>
      </c>
      <c r="B33" s="40">
        <v>29</v>
      </c>
      <c r="C33" s="67" t="s">
        <v>1203</v>
      </c>
      <c r="D33" s="51" t="s">
        <v>1575</v>
      </c>
      <c r="E33" s="51" t="s">
        <v>1490</v>
      </c>
      <c r="F33" s="196" t="s">
        <v>1322</v>
      </c>
      <c r="G33" s="51" t="s">
        <v>971</v>
      </c>
      <c r="H33" s="51" t="s">
        <v>1323</v>
      </c>
      <c r="I33" s="83" t="s">
        <v>1115</v>
      </c>
      <c r="J33" s="48"/>
      <c r="K33" s="48"/>
      <c r="L33" s="48"/>
    </row>
    <row r="34" spans="1:12" ht="15" customHeight="1">
      <c r="A34" s="201" t="s">
        <v>1359</v>
      </c>
      <c r="B34" s="40">
        <v>30</v>
      </c>
      <c r="C34" s="67" t="s">
        <v>1200</v>
      </c>
      <c r="D34" s="51" t="s">
        <v>1178</v>
      </c>
      <c r="E34" s="51" t="s">
        <v>1341</v>
      </c>
      <c r="F34" s="196" t="s">
        <v>1322</v>
      </c>
      <c r="G34" s="51" t="s">
        <v>1366</v>
      </c>
      <c r="H34" s="51" t="s">
        <v>1325</v>
      </c>
      <c r="I34" s="83" t="s">
        <v>1116</v>
      </c>
      <c r="J34" s="48"/>
      <c r="K34" s="48"/>
      <c r="L34" s="48"/>
    </row>
    <row r="35" spans="1:12" ht="15" customHeight="1">
      <c r="A35" s="201" t="s">
        <v>1360</v>
      </c>
      <c r="B35" s="40">
        <v>31</v>
      </c>
      <c r="C35" s="67" t="s">
        <v>1199</v>
      </c>
      <c r="D35" s="51" t="s">
        <v>972</v>
      </c>
      <c r="E35" s="51" t="s">
        <v>973</v>
      </c>
      <c r="F35" s="196" t="s">
        <v>1322</v>
      </c>
      <c r="G35" s="51" t="s">
        <v>973</v>
      </c>
      <c r="H35" s="51" t="s">
        <v>1479</v>
      </c>
      <c r="I35" s="83" t="s">
        <v>1117</v>
      </c>
      <c r="J35" s="48"/>
      <c r="K35" s="48"/>
      <c r="L35" s="48"/>
    </row>
    <row r="36" spans="1:12" ht="15" customHeight="1">
      <c r="A36" s="201" t="s">
        <v>1362</v>
      </c>
      <c r="B36" s="40">
        <v>32</v>
      </c>
      <c r="C36" s="67" t="s">
        <v>1199</v>
      </c>
      <c r="D36" s="51" t="s">
        <v>1517</v>
      </c>
      <c r="E36" s="51" t="s">
        <v>1518</v>
      </c>
      <c r="F36" s="196" t="s">
        <v>1322</v>
      </c>
      <c r="G36" s="51" t="s">
        <v>1333</v>
      </c>
      <c r="H36" s="51" t="s">
        <v>1227</v>
      </c>
      <c r="I36" s="83" t="s">
        <v>1118</v>
      </c>
      <c r="J36" s="48"/>
      <c r="K36" s="48"/>
      <c r="L36" s="48"/>
    </row>
    <row r="37" spans="1:12" ht="15" customHeight="1">
      <c r="A37" s="201" t="s">
        <v>1364</v>
      </c>
      <c r="B37" s="40">
        <v>33</v>
      </c>
      <c r="C37" s="67" t="s">
        <v>1199</v>
      </c>
      <c r="D37" s="51" t="s">
        <v>1311</v>
      </c>
      <c r="E37" s="51" t="s">
        <v>1375</v>
      </c>
      <c r="F37" s="196" t="s">
        <v>1322</v>
      </c>
      <c r="G37" s="51" t="s">
        <v>1494</v>
      </c>
      <c r="H37" s="51" t="s">
        <v>1363</v>
      </c>
      <c r="I37" s="83" t="s">
        <v>1119</v>
      </c>
      <c r="J37" s="48"/>
      <c r="K37" s="48"/>
      <c r="L37" s="48"/>
    </row>
    <row r="38" spans="1:12" ht="15" customHeight="1">
      <c r="A38" s="201" t="s">
        <v>1365</v>
      </c>
      <c r="B38" s="40">
        <v>34</v>
      </c>
      <c r="C38" s="67" t="s">
        <v>1199</v>
      </c>
      <c r="D38" s="51" t="s">
        <v>1313</v>
      </c>
      <c r="E38" s="51" t="s">
        <v>1387</v>
      </c>
      <c r="F38" s="196" t="s">
        <v>1322</v>
      </c>
      <c r="G38" s="51" t="s">
        <v>974</v>
      </c>
      <c r="H38" s="51" t="s">
        <v>975</v>
      </c>
      <c r="I38" s="83" t="s">
        <v>1120</v>
      </c>
      <c r="J38" s="48"/>
      <c r="K38" s="48"/>
      <c r="L38" s="48"/>
    </row>
    <row r="39" spans="1:17" ht="15" customHeight="1">
      <c r="A39" s="201" t="s">
        <v>1367</v>
      </c>
      <c r="B39" s="40">
        <v>35</v>
      </c>
      <c r="C39" s="67" t="s">
        <v>1199</v>
      </c>
      <c r="D39" s="51" t="s">
        <v>1534</v>
      </c>
      <c r="E39" s="51" t="s">
        <v>1083</v>
      </c>
      <c r="F39" s="196" t="s">
        <v>1322</v>
      </c>
      <c r="G39" s="51" t="s">
        <v>1494</v>
      </c>
      <c r="H39" s="51" t="s">
        <v>1592</v>
      </c>
      <c r="I39" s="83" t="s">
        <v>1121</v>
      </c>
      <c r="J39" s="48"/>
      <c r="K39" s="48"/>
      <c r="L39" s="48"/>
      <c r="M39" s="48"/>
      <c r="N39" s="48"/>
      <c r="O39" s="48"/>
      <c r="P39" s="48"/>
      <c r="Q39" s="48"/>
    </row>
    <row r="40" spans="1:17" ht="15" customHeight="1">
      <c r="A40" s="201" t="s">
        <v>1368</v>
      </c>
      <c r="B40" s="40">
        <v>36</v>
      </c>
      <c r="C40" s="67" t="s">
        <v>1199</v>
      </c>
      <c r="D40" s="51" t="s">
        <v>1312</v>
      </c>
      <c r="E40" s="51" t="s">
        <v>1554</v>
      </c>
      <c r="F40" s="196" t="s">
        <v>1322</v>
      </c>
      <c r="G40" s="51" t="s">
        <v>1232</v>
      </c>
      <c r="H40" s="51" t="s">
        <v>977</v>
      </c>
      <c r="I40" s="83" t="s">
        <v>1122</v>
      </c>
      <c r="J40" s="48"/>
      <c r="K40" s="48"/>
      <c r="L40" s="48"/>
      <c r="M40" s="48"/>
      <c r="N40" s="48"/>
      <c r="O40" s="48"/>
      <c r="P40" s="48"/>
      <c r="Q40" s="48"/>
    </row>
    <row r="41" spans="1:17" ht="15" customHeight="1">
      <c r="A41" s="201" t="s">
        <v>1369</v>
      </c>
      <c r="B41" s="40">
        <v>37</v>
      </c>
      <c r="C41" s="67" t="s">
        <v>1199</v>
      </c>
      <c r="D41" s="51" t="s">
        <v>1543</v>
      </c>
      <c r="E41" s="51" t="s">
        <v>1547</v>
      </c>
      <c r="F41" s="196" t="s">
        <v>1322</v>
      </c>
      <c r="G41" s="51"/>
      <c r="H41" s="51" t="s">
        <v>975</v>
      </c>
      <c r="I41" s="83" t="s">
        <v>1123</v>
      </c>
      <c r="J41" s="48"/>
      <c r="K41" s="48"/>
      <c r="L41" s="48"/>
      <c r="M41" s="48"/>
      <c r="N41" s="48"/>
      <c r="O41" s="48"/>
      <c r="P41" s="48"/>
      <c r="Q41" s="48"/>
    </row>
    <row r="42" spans="1:17" ht="15" customHeight="1">
      <c r="A42" s="201" t="s">
        <v>1370</v>
      </c>
      <c r="B42" s="40">
        <v>38</v>
      </c>
      <c r="C42" s="67" t="s">
        <v>1199</v>
      </c>
      <c r="D42" s="51" t="s">
        <v>1552</v>
      </c>
      <c r="E42" s="51" t="s">
        <v>1287</v>
      </c>
      <c r="F42" s="196" t="s">
        <v>1322</v>
      </c>
      <c r="G42" s="51" t="s">
        <v>1552</v>
      </c>
      <c r="H42" s="51" t="s">
        <v>977</v>
      </c>
      <c r="I42" s="83" t="s">
        <v>1124</v>
      </c>
      <c r="J42" s="48"/>
      <c r="K42" s="48"/>
      <c r="L42" s="48"/>
      <c r="M42" s="48"/>
      <c r="N42" s="48"/>
      <c r="O42" s="48"/>
      <c r="P42" s="48"/>
      <c r="Q42" s="48"/>
    </row>
    <row r="43" spans="1:17" ht="15" customHeight="1">
      <c r="A43" s="201" t="s">
        <v>1371</v>
      </c>
      <c r="B43" s="40">
        <v>40</v>
      </c>
      <c r="C43" s="67" t="s">
        <v>1180</v>
      </c>
      <c r="D43" s="51" t="s">
        <v>1519</v>
      </c>
      <c r="E43" s="51" t="s">
        <v>978</v>
      </c>
      <c r="F43" s="196" t="s">
        <v>1322</v>
      </c>
      <c r="G43" s="51" t="s">
        <v>1366</v>
      </c>
      <c r="H43" s="51" t="s">
        <v>1325</v>
      </c>
      <c r="I43" s="83" t="s">
        <v>1125</v>
      </c>
      <c r="J43" s="48"/>
      <c r="K43" s="48"/>
      <c r="L43" s="48"/>
      <c r="M43" s="48"/>
      <c r="N43" s="48"/>
      <c r="O43" s="48"/>
      <c r="P43" s="48"/>
      <c r="Q43" s="48"/>
    </row>
    <row r="44" spans="1:17" ht="15" customHeight="1">
      <c r="A44" s="201" t="s">
        <v>1372</v>
      </c>
      <c r="B44" s="40">
        <v>41</v>
      </c>
      <c r="C44" s="67" t="s">
        <v>1199</v>
      </c>
      <c r="D44" s="51" t="s">
        <v>979</v>
      </c>
      <c r="E44" s="51" t="s">
        <v>1569</v>
      </c>
      <c r="F44" s="196" t="s">
        <v>1322</v>
      </c>
      <c r="G44" s="51" t="s">
        <v>979</v>
      </c>
      <c r="H44" s="51" t="s">
        <v>1479</v>
      </c>
      <c r="I44" s="83" t="s">
        <v>1126</v>
      </c>
      <c r="J44" s="48"/>
      <c r="K44" s="48"/>
      <c r="L44" s="48"/>
      <c r="M44" s="48"/>
      <c r="N44" s="48"/>
      <c r="O44" s="48"/>
      <c r="P44" s="48"/>
      <c r="Q44" s="48"/>
    </row>
    <row r="45" spans="1:11" ht="15" customHeight="1">
      <c r="A45" s="201" t="s">
        <v>1373</v>
      </c>
      <c r="B45" s="40">
        <v>42</v>
      </c>
      <c r="C45" s="67" t="s">
        <v>1179</v>
      </c>
      <c r="D45" s="51" t="s">
        <v>1521</v>
      </c>
      <c r="E45" s="51" t="s">
        <v>1229</v>
      </c>
      <c r="F45" s="196" t="s">
        <v>1322</v>
      </c>
      <c r="G45" s="51" t="s">
        <v>1333</v>
      </c>
      <c r="H45" s="51" t="s">
        <v>1420</v>
      </c>
      <c r="I45" s="83" t="s">
        <v>1127</v>
      </c>
      <c r="J45" s="48"/>
      <c r="K45" s="48"/>
    </row>
    <row r="46" spans="1:11" ht="15" customHeight="1">
      <c r="A46" s="201" t="s">
        <v>1374</v>
      </c>
      <c r="B46" s="40">
        <v>43</v>
      </c>
      <c r="C46" s="67" t="s">
        <v>1179</v>
      </c>
      <c r="D46" s="51" t="s">
        <v>1525</v>
      </c>
      <c r="E46" s="51" t="s">
        <v>1493</v>
      </c>
      <c r="F46" s="196" t="s">
        <v>1322</v>
      </c>
      <c r="G46" s="51" t="s">
        <v>1498</v>
      </c>
      <c r="H46" s="51" t="s">
        <v>1380</v>
      </c>
      <c r="I46" s="83" t="s">
        <v>1128</v>
      </c>
      <c r="J46" s="48"/>
      <c r="K46" s="48"/>
    </row>
    <row r="47" spans="1:11" ht="15" customHeight="1">
      <c r="A47" s="201" t="s">
        <v>1377</v>
      </c>
      <c r="B47" s="40">
        <v>45</v>
      </c>
      <c r="C47" s="67" t="s">
        <v>1181</v>
      </c>
      <c r="D47" s="51" t="s">
        <v>1230</v>
      </c>
      <c r="E47" s="51" t="s">
        <v>1231</v>
      </c>
      <c r="F47" s="196" t="s">
        <v>1322</v>
      </c>
      <c r="G47" s="51"/>
      <c r="H47" s="51" t="s">
        <v>1361</v>
      </c>
      <c r="I47" s="83" t="s">
        <v>1129</v>
      </c>
      <c r="J47" s="48"/>
      <c r="K47" s="48"/>
    </row>
    <row r="48" spans="1:11" ht="15" customHeight="1">
      <c r="A48" s="201" t="s">
        <v>1378</v>
      </c>
      <c r="B48" s="40">
        <v>46</v>
      </c>
      <c r="C48" s="67" t="s">
        <v>1181</v>
      </c>
      <c r="D48" s="51" t="s">
        <v>980</v>
      </c>
      <c r="E48" s="51" t="s">
        <v>981</v>
      </c>
      <c r="F48" s="196" t="s">
        <v>1322</v>
      </c>
      <c r="G48" s="51" t="s">
        <v>1366</v>
      </c>
      <c r="H48" s="51" t="s">
        <v>1361</v>
      </c>
      <c r="I48" s="83" t="s">
        <v>1130</v>
      </c>
      <c r="J48" s="48"/>
      <c r="K48" s="48"/>
    </row>
    <row r="49" spans="1:11" ht="15" customHeight="1">
      <c r="A49" s="201" t="s">
        <v>1379</v>
      </c>
      <c r="B49" s="40">
        <v>47</v>
      </c>
      <c r="C49" s="67" t="s">
        <v>1199</v>
      </c>
      <c r="D49" s="51" t="s">
        <v>1310</v>
      </c>
      <c r="E49" s="51" t="s">
        <v>1495</v>
      </c>
      <c r="F49" s="196" t="s">
        <v>1322</v>
      </c>
      <c r="G49" s="51" t="s">
        <v>971</v>
      </c>
      <c r="H49" s="51" t="s">
        <v>975</v>
      </c>
      <c r="I49" s="83" t="s">
        <v>1131</v>
      </c>
      <c r="J49" s="48"/>
      <c r="K49" s="48"/>
    </row>
    <row r="50" spans="1:11" ht="15" customHeight="1">
      <c r="A50" s="201" t="s">
        <v>1381</v>
      </c>
      <c r="B50" s="40">
        <v>48</v>
      </c>
      <c r="C50" s="67" t="s">
        <v>1181</v>
      </c>
      <c r="D50" s="51" t="s">
        <v>1550</v>
      </c>
      <c r="E50" s="51" t="s">
        <v>1500</v>
      </c>
      <c r="F50" s="196" t="s">
        <v>1322</v>
      </c>
      <c r="G50" s="51" t="s">
        <v>1494</v>
      </c>
      <c r="H50" s="51" t="s">
        <v>982</v>
      </c>
      <c r="I50" s="83" t="s">
        <v>1132</v>
      </c>
      <c r="J50" s="48"/>
      <c r="K50" s="48"/>
    </row>
    <row r="51" spans="1:11" ht="15" customHeight="1">
      <c r="A51" s="201" t="s">
        <v>1383</v>
      </c>
      <c r="B51" s="40">
        <v>49</v>
      </c>
      <c r="C51" s="67" t="s">
        <v>1181</v>
      </c>
      <c r="D51" s="51" t="s">
        <v>1540</v>
      </c>
      <c r="E51" s="51" t="s">
        <v>1546</v>
      </c>
      <c r="F51" s="196" t="s">
        <v>1322</v>
      </c>
      <c r="G51" s="51" t="s">
        <v>983</v>
      </c>
      <c r="H51" s="51" t="s">
        <v>1361</v>
      </c>
      <c r="I51" s="83" t="s">
        <v>1133</v>
      </c>
      <c r="J51" s="48"/>
      <c r="K51" s="48"/>
    </row>
    <row r="52" spans="1:11" ht="15" customHeight="1">
      <c r="A52" s="201" t="s">
        <v>1385</v>
      </c>
      <c r="B52" s="40">
        <v>50</v>
      </c>
      <c r="C52" s="67" t="s">
        <v>1181</v>
      </c>
      <c r="D52" s="51" t="s">
        <v>984</v>
      </c>
      <c r="E52" s="51" t="s">
        <v>985</v>
      </c>
      <c r="F52" s="196" t="s">
        <v>1322</v>
      </c>
      <c r="G52" s="51"/>
      <c r="H52" s="51" t="s">
        <v>976</v>
      </c>
      <c r="I52" s="83" t="s">
        <v>1134</v>
      </c>
      <c r="J52" s="48"/>
      <c r="K52" s="48"/>
    </row>
    <row r="53" spans="1:11" ht="15" customHeight="1">
      <c r="A53" s="201" t="s">
        <v>1386</v>
      </c>
      <c r="B53" s="40">
        <v>51</v>
      </c>
      <c r="C53" s="67" t="s">
        <v>1179</v>
      </c>
      <c r="D53" s="51" t="s">
        <v>986</v>
      </c>
      <c r="E53" s="51" t="s">
        <v>987</v>
      </c>
      <c r="F53" s="196" t="s">
        <v>1322</v>
      </c>
      <c r="G53" s="51" t="s">
        <v>1494</v>
      </c>
      <c r="H53" s="51" t="s">
        <v>988</v>
      </c>
      <c r="I53" s="83" t="s">
        <v>1135</v>
      </c>
      <c r="J53" s="48"/>
      <c r="K53" s="48"/>
    </row>
    <row r="54" spans="1:11" ht="15" customHeight="1">
      <c r="A54" s="201" t="s">
        <v>1388</v>
      </c>
      <c r="B54" s="40">
        <v>52</v>
      </c>
      <c r="C54" s="67" t="s">
        <v>1180</v>
      </c>
      <c r="D54" s="51" t="s">
        <v>1309</v>
      </c>
      <c r="E54" s="51" t="s">
        <v>1416</v>
      </c>
      <c r="F54" s="196" t="s">
        <v>1322</v>
      </c>
      <c r="G54" s="51" t="s">
        <v>1390</v>
      </c>
      <c r="H54" s="51" t="s">
        <v>1325</v>
      </c>
      <c r="I54" s="83" t="s">
        <v>1136</v>
      </c>
      <c r="J54" s="48"/>
      <c r="K54" s="48"/>
    </row>
    <row r="55" spans="1:11" ht="15" customHeight="1">
      <c r="A55" s="201" t="s">
        <v>1389</v>
      </c>
      <c r="B55" s="40">
        <v>54</v>
      </c>
      <c r="C55" s="67" t="s">
        <v>1182</v>
      </c>
      <c r="D55" s="51" t="s">
        <v>1499</v>
      </c>
      <c r="E55" s="51" t="s">
        <v>991</v>
      </c>
      <c r="F55" s="196" t="s">
        <v>1322</v>
      </c>
      <c r="G55" s="51" t="s">
        <v>983</v>
      </c>
      <c r="H55" s="51" t="s">
        <v>1339</v>
      </c>
      <c r="I55" s="83" t="s">
        <v>1137</v>
      </c>
      <c r="J55" s="48"/>
      <c r="K55" s="48"/>
    </row>
    <row r="56" spans="1:11" ht="15" customHeight="1">
      <c r="A56" s="201" t="s">
        <v>1391</v>
      </c>
      <c r="B56" s="40">
        <v>55</v>
      </c>
      <c r="C56" s="67" t="s">
        <v>1179</v>
      </c>
      <c r="D56" s="51" t="s">
        <v>1475</v>
      </c>
      <c r="E56" s="51" t="s">
        <v>1477</v>
      </c>
      <c r="F56" s="196" t="s">
        <v>1322</v>
      </c>
      <c r="G56" s="51" t="s">
        <v>992</v>
      </c>
      <c r="H56" s="51" t="s">
        <v>1339</v>
      </c>
      <c r="I56" s="83" t="s">
        <v>1138</v>
      </c>
      <c r="J56" s="48"/>
      <c r="K56" s="48"/>
    </row>
    <row r="57" spans="1:11" ht="15" customHeight="1">
      <c r="A57" s="201" t="s">
        <v>1392</v>
      </c>
      <c r="B57" s="40">
        <v>56</v>
      </c>
      <c r="C57" s="67" t="s">
        <v>1179</v>
      </c>
      <c r="D57" s="51" t="s">
        <v>1497</v>
      </c>
      <c r="E57" s="51" t="s">
        <v>1570</v>
      </c>
      <c r="F57" s="196" t="s">
        <v>1322</v>
      </c>
      <c r="G57" s="51" t="s">
        <v>993</v>
      </c>
      <c r="H57" s="51" t="s">
        <v>1420</v>
      </c>
      <c r="I57" s="83" t="s">
        <v>1139</v>
      </c>
      <c r="J57" s="48"/>
      <c r="K57" s="48"/>
    </row>
    <row r="58" spans="1:11" ht="15" customHeight="1">
      <c r="A58" s="201" t="s">
        <v>1393</v>
      </c>
      <c r="B58" s="40">
        <v>57</v>
      </c>
      <c r="C58" s="67" t="s">
        <v>1179</v>
      </c>
      <c r="D58" s="51" t="s">
        <v>1556</v>
      </c>
      <c r="E58" s="51" t="s">
        <v>1553</v>
      </c>
      <c r="F58" s="196" t="s">
        <v>1322</v>
      </c>
      <c r="G58" s="51" t="s">
        <v>1333</v>
      </c>
      <c r="H58" s="51" t="s">
        <v>1510</v>
      </c>
      <c r="I58" s="83" t="s">
        <v>1140</v>
      </c>
      <c r="J58" s="48"/>
      <c r="K58" s="48"/>
    </row>
    <row r="59" spans="1:11" ht="15" customHeight="1">
      <c r="A59" s="201" t="s">
        <v>1394</v>
      </c>
      <c r="B59" s="40">
        <v>58</v>
      </c>
      <c r="C59" s="67" t="s">
        <v>1182</v>
      </c>
      <c r="D59" s="51" t="s">
        <v>1526</v>
      </c>
      <c r="E59" s="51" t="s">
        <v>994</v>
      </c>
      <c r="F59" s="196" t="s">
        <v>1322</v>
      </c>
      <c r="G59" s="51" t="s">
        <v>989</v>
      </c>
      <c r="H59" s="51" t="s">
        <v>1413</v>
      </c>
      <c r="I59" s="83" t="s">
        <v>1141</v>
      </c>
      <c r="J59" s="48"/>
      <c r="K59" s="48"/>
    </row>
    <row r="60" spans="1:11" ht="15" customHeight="1">
      <c r="A60" s="201" t="s">
        <v>1395</v>
      </c>
      <c r="B60" s="40">
        <v>59</v>
      </c>
      <c r="C60" s="67" t="s">
        <v>1181</v>
      </c>
      <c r="D60" s="51" t="s">
        <v>1504</v>
      </c>
      <c r="E60" s="51" t="s">
        <v>1505</v>
      </c>
      <c r="F60" s="196" t="s">
        <v>1322</v>
      </c>
      <c r="G60" s="51" t="s">
        <v>1333</v>
      </c>
      <c r="H60" s="51" t="s">
        <v>1376</v>
      </c>
      <c r="I60" s="83" t="s">
        <v>1142</v>
      </c>
      <c r="J60" s="48"/>
      <c r="K60" s="48"/>
    </row>
    <row r="61" spans="1:11" ht="15" customHeight="1">
      <c r="A61" s="201" t="s">
        <v>1396</v>
      </c>
      <c r="B61" s="40">
        <v>60</v>
      </c>
      <c r="C61" s="67" t="s">
        <v>1179</v>
      </c>
      <c r="D61" s="51" t="s">
        <v>1512</v>
      </c>
      <c r="E61" s="51" t="s">
        <v>1513</v>
      </c>
      <c r="F61" s="196" t="s">
        <v>1322</v>
      </c>
      <c r="G61" s="51" t="s">
        <v>1494</v>
      </c>
      <c r="H61" s="51" t="s">
        <v>995</v>
      </c>
      <c r="I61" s="83" t="s">
        <v>1143</v>
      </c>
      <c r="J61" s="48"/>
      <c r="K61" s="48"/>
    </row>
    <row r="62" spans="1:11" ht="15" customHeight="1">
      <c r="A62" s="201" t="s">
        <v>1397</v>
      </c>
      <c r="B62" s="40">
        <v>61</v>
      </c>
      <c r="C62" s="67" t="s">
        <v>1179</v>
      </c>
      <c r="D62" s="51" t="s">
        <v>1496</v>
      </c>
      <c r="E62" s="51" t="s">
        <v>996</v>
      </c>
      <c r="F62" s="196" t="s">
        <v>1322</v>
      </c>
      <c r="G62" s="51" t="s">
        <v>1498</v>
      </c>
      <c r="H62" s="51" t="s">
        <v>1380</v>
      </c>
      <c r="I62" s="83" t="s">
        <v>1144</v>
      </c>
      <c r="J62" s="48"/>
      <c r="K62" s="48"/>
    </row>
    <row r="63" spans="1:11" ht="15" customHeight="1">
      <c r="A63" s="201" t="s">
        <v>1398</v>
      </c>
      <c r="B63" s="40">
        <v>62</v>
      </c>
      <c r="C63" s="67" t="s">
        <v>1179</v>
      </c>
      <c r="D63" s="51" t="s">
        <v>1529</v>
      </c>
      <c r="E63" s="51" t="s">
        <v>1530</v>
      </c>
      <c r="F63" s="196" t="s">
        <v>1322</v>
      </c>
      <c r="G63" s="51" t="s">
        <v>1529</v>
      </c>
      <c r="H63" s="51" t="s">
        <v>997</v>
      </c>
      <c r="I63" s="83" t="s">
        <v>1145</v>
      </c>
      <c r="J63" s="48"/>
      <c r="K63" s="48"/>
    </row>
    <row r="64" spans="1:11" ht="15" customHeight="1">
      <c r="A64" s="201" t="s">
        <v>1400</v>
      </c>
      <c r="B64" s="40">
        <v>63</v>
      </c>
      <c r="C64" s="67" t="s">
        <v>1181</v>
      </c>
      <c r="D64" s="51" t="s">
        <v>1476</v>
      </c>
      <c r="E64" s="51" t="s">
        <v>1235</v>
      </c>
      <c r="F64" s="196" t="s">
        <v>1322</v>
      </c>
      <c r="G64" s="51" t="s">
        <v>969</v>
      </c>
      <c r="H64" s="51" t="s">
        <v>1361</v>
      </c>
      <c r="I64" s="83" t="s">
        <v>1146</v>
      </c>
      <c r="J64" s="48"/>
      <c r="K64" s="48"/>
    </row>
    <row r="65" spans="1:11" ht="15" customHeight="1">
      <c r="A65" s="201" t="s">
        <v>1401</v>
      </c>
      <c r="B65" s="40">
        <v>64</v>
      </c>
      <c r="C65" s="67" t="s">
        <v>1199</v>
      </c>
      <c r="D65" s="51" t="s">
        <v>998</v>
      </c>
      <c r="E65" s="51" t="s">
        <v>999</v>
      </c>
      <c r="F65" s="196" t="s">
        <v>1322</v>
      </c>
      <c r="G65" s="51" t="s">
        <v>998</v>
      </c>
      <c r="H65" s="51" t="s">
        <v>1363</v>
      </c>
      <c r="I65" s="83" t="s">
        <v>1147</v>
      </c>
      <c r="J65" s="48"/>
      <c r="K65" s="48"/>
    </row>
    <row r="66" spans="1:11" ht="15" customHeight="1">
      <c r="A66" s="201" t="s">
        <v>1402</v>
      </c>
      <c r="B66" s="40">
        <v>65</v>
      </c>
      <c r="C66" s="67" t="s">
        <v>1182</v>
      </c>
      <c r="D66" s="51" t="s">
        <v>1527</v>
      </c>
      <c r="E66" s="51" t="s">
        <v>1528</v>
      </c>
      <c r="F66" s="196" t="s">
        <v>1322</v>
      </c>
      <c r="G66" s="51" t="s">
        <v>1225</v>
      </c>
      <c r="H66" s="51" t="s">
        <v>1380</v>
      </c>
      <c r="I66" s="83" t="s">
        <v>1148</v>
      </c>
      <c r="J66" s="48"/>
      <c r="K66" s="48"/>
    </row>
    <row r="67" spans="1:11" ht="15" customHeight="1">
      <c r="A67" s="201" t="s">
        <v>1404</v>
      </c>
      <c r="B67" s="40">
        <v>66</v>
      </c>
      <c r="C67" s="67" t="s">
        <v>1202</v>
      </c>
      <c r="D67" s="51" t="s">
        <v>1501</v>
      </c>
      <c r="E67" s="51" t="s">
        <v>1502</v>
      </c>
      <c r="F67" s="196" t="s">
        <v>1322</v>
      </c>
      <c r="G67" s="51"/>
      <c r="H67" s="51" t="s">
        <v>1000</v>
      </c>
      <c r="I67" s="83" t="s">
        <v>1149</v>
      </c>
      <c r="J67" s="48"/>
      <c r="K67" s="48"/>
    </row>
    <row r="68" spans="1:11" ht="15" customHeight="1">
      <c r="A68" s="201" t="s">
        <v>1405</v>
      </c>
      <c r="B68" s="40">
        <v>67</v>
      </c>
      <c r="C68" s="67" t="s">
        <v>1180</v>
      </c>
      <c r="D68" s="51" t="s">
        <v>1539</v>
      </c>
      <c r="E68" s="51" t="s">
        <v>1240</v>
      </c>
      <c r="F68" s="196" t="s">
        <v>1322</v>
      </c>
      <c r="G68" s="51" t="s">
        <v>1001</v>
      </c>
      <c r="H68" s="51" t="s">
        <v>1325</v>
      </c>
      <c r="I68" s="83" t="s">
        <v>1150</v>
      </c>
      <c r="J68" s="48"/>
      <c r="K68" s="48"/>
    </row>
    <row r="69" spans="1:11" ht="15" customHeight="1">
      <c r="A69" s="201" t="s">
        <v>1408</v>
      </c>
      <c r="B69" s="40">
        <v>68</v>
      </c>
      <c r="C69" s="67" t="s">
        <v>1182</v>
      </c>
      <c r="D69" s="51" t="s">
        <v>1314</v>
      </c>
      <c r="E69" s="51" t="s">
        <v>1422</v>
      </c>
      <c r="F69" s="196" t="s">
        <v>1322</v>
      </c>
      <c r="G69" s="51" t="s">
        <v>974</v>
      </c>
      <c r="H69" s="51" t="s">
        <v>1002</v>
      </c>
      <c r="I69" s="83" t="s">
        <v>1151</v>
      </c>
      <c r="J69" s="48"/>
      <c r="K69" s="48"/>
    </row>
    <row r="70" spans="1:11" ht="15" customHeight="1">
      <c r="A70" s="201" t="s">
        <v>1409</v>
      </c>
      <c r="B70" s="40">
        <v>69</v>
      </c>
      <c r="C70" s="67" t="s">
        <v>1182</v>
      </c>
      <c r="D70" s="51" t="s">
        <v>1084</v>
      </c>
      <c r="E70" s="51" t="s">
        <v>1003</v>
      </c>
      <c r="F70" s="196" t="s">
        <v>1322</v>
      </c>
      <c r="G70" s="51" t="s">
        <v>992</v>
      </c>
      <c r="H70" s="51" t="s">
        <v>1339</v>
      </c>
      <c r="I70" s="83" t="s">
        <v>1152</v>
      </c>
      <c r="J70" s="48"/>
      <c r="K70" s="48"/>
    </row>
    <row r="71" spans="1:11" ht="15" customHeight="1">
      <c r="A71" s="201" t="s">
        <v>1410</v>
      </c>
      <c r="B71" s="40">
        <v>70</v>
      </c>
      <c r="C71" s="67" t="s">
        <v>1179</v>
      </c>
      <c r="D71" s="51" t="s">
        <v>1511</v>
      </c>
      <c r="E71" s="51" t="s">
        <v>1004</v>
      </c>
      <c r="F71" s="196" t="s">
        <v>1322</v>
      </c>
      <c r="G71" s="51" t="s">
        <v>1498</v>
      </c>
      <c r="H71" s="51" t="s">
        <v>954</v>
      </c>
      <c r="I71" s="83" t="s">
        <v>1153</v>
      </c>
      <c r="J71" s="48"/>
      <c r="K71" s="48"/>
    </row>
    <row r="72" spans="1:11" ht="15" customHeight="1">
      <c r="A72" s="201" t="s">
        <v>1411</v>
      </c>
      <c r="B72" s="40">
        <v>71</v>
      </c>
      <c r="C72" s="67" t="s">
        <v>1179</v>
      </c>
      <c r="D72" s="51" t="s">
        <v>1509</v>
      </c>
      <c r="E72" s="51" t="s">
        <v>1005</v>
      </c>
      <c r="F72" s="196" t="s">
        <v>1322</v>
      </c>
      <c r="G72" s="51" t="s">
        <v>1509</v>
      </c>
      <c r="H72" s="51" t="s">
        <v>1006</v>
      </c>
      <c r="I72" s="83" t="s">
        <v>1154</v>
      </c>
      <c r="J72" s="48"/>
      <c r="K72" s="48"/>
    </row>
    <row r="73" spans="1:11" ht="15" customHeight="1">
      <c r="A73" s="201" t="s">
        <v>1412</v>
      </c>
      <c r="B73" s="40">
        <v>72</v>
      </c>
      <c r="C73" s="67" t="s">
        <v>1179</v>
      </c>
      <c r="D73" s="51" t="s">
        <v>1007</v>
      </c>
      <c r="E73" s="51" t="s">
        <v>1008</v>
      </c>
      <c r="F73" s="196" t="s">
        <v>1322</v>
      </c>
      <c r="G73" s="51" t="s">
        <v>1007</v>
      </c>
      <c r="H73" s="51" t="s">
        <v>995</v>
      </c>
      <c r="I73" s="83" t="s">
        <v>1155</v>
      </c>
      <c r="J73" s="48"/>
      <c r="K73" s="48"/>
    </row>
    <row r="74" spans="1:11" ht="15" customHeight="1">
      <c r="A74" s="201" t="s">
        <v>1414</v>
      </c>
      <c r="B74" s="40">
        <v>73</v>
      </c>
      <c r="C74" s="67" t="s">
        <v>1202</v>
      </c>
      <c r="D74" s="51" t="s">
        <v>1503</v>
      </c>
      <c r="E74" s="51" t="s">
        <v>1506</v>
      </c>
      <c r="F74" s="196" t="s">
        <v>1322</v>
      </c>
      <c r="G74" s="51" t="s">
        <v>1390</v>
      </c>
      <c r="H74" s="51" t="s">
        <v>1000</v>
      </c>
      <c r="I74" s="83" t="s">
        <v>1156</v>
      </c>
      <c r="J74" s="48"/>
      <c r="K74" s="48"/>
    </row>
    <row r="75" spans="1:11" ht="15" customHeight="1">
      <c r="A75" s="201" t="s">
        <v>1415</v>
      </c>
      <c r="B75" s="40">
        <v>74</v>
      </c>
      <c r="C75" s="67" t="s">
        <v>1179</v>
      </c>
      <c r="D75" s="51" t="s">
        <v>1009</v>
      </c>
      <c r="E75" s="51" t="s">
        <v>1010</v>
      </c>
      <c r="F75" s="196" t="s">
        <v>1322</v>
      </c>
      <c r="G75" s="51" t="s">
        <v>1011</v>
      </c>
      <c r="H75" s="51" t="s">
        <v>1012</v>
      </c>
      <c r="I75" s="83" t="s">
        <v>1157</v>
      </c>
      <c r="J75" s="48"/>
      <c r="K75" s="48"/>
    </row>
    <row r="76" spans="1:11" ht="15" customHeight="1">
      <c r="A76" s="201" t="s">
        <v>1417</v>
      </c>
      <c r="B76" s="40">
        <v>75</v>
      </c>
      <c r="C76" s="67" t="s">
        <v>1180</v>
      </c>
      <c r="D76" s="51" t="s">
        <v>1283</v>
      </c>
      <c r="E76" s="51" t="s">
        <v>1520</v>
      </c>
      <c r="F76" s="196" t="s">
        <v>1322</v>
      </c>
      <c r="G76" s="51" t="s">
        <v>1366</v>
      </c>
      <c r="H76" s="51" t="s">
        <v>1334</v>
      </c>
      <c r="I76" s="83" t="s">
        <v>1158</v>
      </c>
      <c r="J76" s="48"/>
      <c r="K76" s="48"/>
    </row>
    <row r="77" spans="1:11" ht="15" customHeight="1">
      <c r="A77" s="201" t="s">
        <v>1418</v>
      </c>
      <c r="B77" s="40">
        <v>76</v>
      </c>
      <c r="C77" s="67" t="s">
        <v>1181</v>
      </c>
      <c r="D77" s="51" t="s">
        <v>1233</v>
      </c>
      <c r="E77" s="51" t="s">
        <v>1234</v>
      </c>
      <c r="F77" s="196" t="s">
        <v>1322</v>
      </c>
      <c r="G77" s="51" t="s">
        <v>1233</v>
      </c>
      <c r="H77" s="51" t="s">
        <v>1325</v>
      </c>
      <c r="I77" s="83" t="s">
        <v>1159</v>
      </c>
      <c r="J77" s="48"/>
      <c r="K77" s="48"/>
    </row>
    <row r="78" spans="1:11" ht="15" customHeight="1">
      <c r="A78" s="201" t="s">
        <v>1419</v>
      </c>
      <c r="B78" s="40">
        <v>77</v>
      </c>
      <c r="C78" s="67" t="s">
        <v>1182</v>
      </c>
      <c r="D78" s="51" t="s">
        <v>1522</v>
      </c>
      <c r="E78" s="51" t="s">
        <v>1523</v>
      </c>
      <c r="F78" s="196" t="s">
        <v>1322</v>
      </c>
      <c r="G78" s="51"/>
      <c r="H78" s="51" t="s">
        <v>1380</v>
      </c>
      <c r="I78" s="83" t="s">
        <v>1160</v>
      </c>
      <c r="J78" s="48"/>
      <c r="K78" s="48"/>
    </row>
    <row r="79" spans="1:11" ht="15" customHeight="1">
      <c r="A79" s="201" t="s">
        <v>1421</v>
      </c>
      <c r="B79" s="40">
        <v>78</v>
      </c>
      <c r="C79" s="67" t="s">
        <v>1179</v>
      </c>
      <c r="D79" s="51" t="s">
        <v>1535</v>
      </c>
      <c r="E79" s="51" t="s">
        <v>1013</v>
      </c>
      <c r="F79" s="196" t="s">
        <v>1322</v>
      </c>
      <c r="G79" s="51" t="s">
        <v>989</v>
      </c>
      <c r="H79" s="51" t="s">
        <v>1239</v>
      </c>
      <c r="I79" s="83" t="s">
        <v>1161</v>
      </c>
      <c r="J79" s="48"/>
      <c r="K79" s="48"/>
    </row>
    <row r="80" spans="1:11" ht="15" customHeight="1">
      <c r="A80" s="201" t="s">
        <v>1423</v>
      </c>
      <c r="B80" s="40">
        <v>79</v>
      </c>
      <c r="C80" s="67" t="s">
        <v>1181</v>
      </c>
      <c r="D80" s="51" t="s">
        <v>1281</v>
      </c>
      <c r="E80" s="51" t="s">
        <v>1571</v>
      </c>
      <c r="F80" s="196" t="s">
        <v>1322</v>
      </c>
      <c r="G80" s="51" t="s">
        <v>1281</v>
      </c>
      <c r="H80" s="51" t="s">
        <v>1361</v>
      </c>
      <c r="I80" s="83" t="s">
        <v>1162</v>
      </c>
      <c r="J80" s="48"/>
      <c r="K80" s="48"/>
    </row>
    <row r="81" spans="1:11" ht="15" customHeight="1">
      <c r="A81" s="201" t="s">
        <v>1425</v>
      </c>
      <c r="B81" s="40">
        <v>80</v>
      </c>
      <c r="C81" s="67" t="s">
        <v>1179</v>
      </c>
      <c r="D81" s="51" t="s">
        <v>1541</v>
      </c>
      <c r="E81" s="51" t="s">
        <v>1014</v>
      </c>
      <c r="F81" s="196" t="s">
        <v>1322</v>
      </c>
      <c r="G81" s="51"/>
      <c r="H81" s="51" t="s">
        <v>954</v>
      </c>
      <c r="I81" s="83" t="s">
        <v>1163</v>
      </c>
      <c r="J81" s="48"/>
      <c r="K81" s="48"/>
    </row>
    <row r="82" spans="1:11" ht="15" customHeight="1">
      <c r="A82" s="201" t="s">
        <v>1426</v>
      </c>
      <c r="B82" s="40">
        <v>81</v>
      </c>
      <c r="C82" s="67" t="s">
        <v>1182</v>
      </c>
      <c r="D82" s="51" t="s">
        <v>1284</v>
      </c>
      <c r="E82" s="51" t="s">
        <v>1285</v>
      </c>
      <c r="F82" s="196" t="s">
        <v>1322</v>
      </c>
      <c r="G82" s="51" t="s">
        <v>1284</v>
      </c>
      <c r="H82" s="51" t="s">
        <v>1413</v>
      </c>
      <c r="I82" s="83" t="s">
        <v>1164</v>
      </c>
      <c r="J82" s="48"/>
      <c r="K82" s="48"/>
    </row>
    <row r="83" spans="1:11" ht="15" customHeight="1">
      <c r="A83" s="201" t="s">
        <v>1427</v>
      </c>
      <c r="B83" s="40">
        <v>82</v>
      </c>
      <c r="C83" s="67" t="s">
        <v>1180</v>
      </c>
      <c r="D83" s="51" t="s">
        <v>1478</v>
      </c>
      <c r="E83" s="51" t="s">
        <v>1480</v>
      </c>
      <c r="F83" s="196" t="s">
        <v>1322</v>
      </c>
      <c r="G83" s="51" t="s">
        <v>1560</v>
      </c>
      <c r="H83" s="51" t="s">
        <v>1479</v>
      </c>
      <c r="I83" s="83" t="s">
        <v>1165</v>
      </c>
      <c r="J83" s="48"/>
      <c r="K83" s="48"/>
    </row>
    <row r="84" spans="1:11" ht="15" customHeight="1">
      <c r="A84" s="201" t="s">
        <v>1428</v>
      </c>
      <c r="B84" s="40">
        <v>83</v>
      </c>
      <c r="C84" s="67" t="s">
        <v>1201</v>
      </c>
      <c r="D84" s="51" t="s">
        <v>1315</v>
      </c>
      <c r="E84" s="51" t="s">
        <v>1563</v>
      </c>
      <c r="F84" s="196" t="s">
        <v>1322</v>
      </c>
      <c r="G84" s="51" t="s">
        <v>1333</v>
      </c>
      <c r="H84" s="51" t="s">
        <v>1399</v>
      </c>
      <c r="I84" s="83" t="s">
        <v>1166</v>
      </c>
      <c r="J84" s="48"/>
      <c r="K84" s="48"/>
    </row>
    <row r="85" spans="1:11" ht="15" customHeight="1">
      <c r="A85" s="201" t="s">
        <v>1429</v>
      </c>
      <c r="B85" s="40">
        <v>84</v>
      </c>
      <c r="C85" s="67" t="s">
        <v>1179</v>
      </c>
      <c r="D85" s="51" t="s">
        <v>1524</v>
      </c>
      <c r="E85" s="51" t="s">
        <v>1558</v>
      </c>
      <c r="F85" s="196" t="s">
        <v>1322</v>
      </c>
      <c r="G85" s="51" t="s">
        <v>1498</v>
      </c>
      <c r="H85" s="51" t="s">
        <v>1012</v>
      </c>
      <c r="I85" s="83" t="s">
        <v>1167</v>
      </c>
      <c r="J85" s="48"/>
      <c r="K85" s="48"/>
    </row>
    <row r="86" spans="1:11" ht="15" customHeight="1">
      <c r="A86" s="201" t="s">
        <v>1430</v>
      </c>
      <c r="B86" s="40">
        <v>85</v>
      </c>
      <c r="C86" s="67" t="s">
        <v>1199</v>
      </c>
      <c r="D86" s="51" t="s">
        <v>1015</v>
      </c>
      <c r="E86" s="51" t="s">
        <v>1016</v>
      </c>
      <c r="F86" s="196" t="s">
        <v>1322</v>
      </c>
      <c r="G86" s="51" t="s">
        <v>1424</v>
      </c>
      <c r="H86" s="51" t="s">
        <v>1228</v>
      </c>
      <c r="I86" s="83" t="s">
        <v>1168</v>
      </c>
      <c r="J86" s="48"/>
      <c r="K86" s="48"/>
    </row>
    <row r="87" spans="1:11" ht="15" customHeight="1">
      <c r="A87" s="201" t="s">
        <v>1431</v>
      </c>
      <c r="B87" s="40">
        <v>86</v>
      </c>
      <c r="C87" s="67" t="s">
        <v>1179</v>
      </c>
      <c r="D87" s="51" t="s">
        <v>1557</v>
      </c>
      <c r="E87" s="51" t="s">
        <v>1338</v>
      </c>
      <c r="F87" s="196" t="s">
        <v>1322</v>
      </c>
      <c r="G87" s="51" t="s">
        <v>1338</v>
      </c>
      <c r="H87" s="51" t="s">
        <v>1420</v>
      </c>
      <c r="I87" s="83" t="s">
        <v>1169</v>
      </c>
      <c r="J87" s="48"/>
      <c r="K87" s="48"/>
    </row>
    <row r="88" spans="1:11" ht="15" customHeight="1">
      <c r="A88" s="201" t="s">
        <v>1432</v>
      </c>
      <c r="B88" s="40">
        <v>87</v>
      </c>
      <c r="C88" s="67" t="s">
        <v>1179</v>
      </c>
      <c r="D88" s="51" t="s">
        <v>1271</v>
      </c>
      <c r="E88" s="51" t="s">
        <v>1572</v>
      </c>
      <c r="F88" s="196" t="s">
        <v>1322</v>
      </c>
      <c r="G88" s="51" t="s">
        <v>1272</v>
      </c>
      <c r="H88" s="51" t="s">
        <v>1420</v>
      </c>
      <c r="I88" s="83" t="s">
        <v>1170</v>
      </c>
      <c r="J88" s="48"/>
      <c r="K88" s="48"/>
    </row>
    <row r="89" spans="1:11" ht="15" customHeight="1">
      <c r="A89" s="201" t="s">
        <v>1433</v>
      </c>
      <c r="B89" s="40">
        <v>88</v>
      </c>
      <c r="C89" s="67" t="s">
        <v>1182</v>
      </c>
      <c r="D89" s="51" t="s">
        <v>1017</v>
      </c>
      <c r="E89" s="51" t="s">
        <v>1018</v>
      </c>
      <c r="F89" s="196" t="s">
        <v>1322</v>
      </c>
      <c r="G89" s="51" t="s">
        <v>1333</v>
      </c>
      <c r="H89" s="51" t="s">
        <v>954</v>
      </c>
      <c r="I89" s="83" t="s">
        <v>1171</v>
      </c>
      <c r="J89" s="48"/>
      <c r="K89" s="48"/>
    </row>
    <row r="90" spans="1:11" ht="15" customHeight="1">
      <c r="A90" s="201" t="s">
        <v>1434</v>
      </c>
      <c r="B90" s="40">
        <v>89</v>
      </c>
      <c r="C90" s="67" t="s">
        <v>1179</v>
      </c>
      <c r="D90" s="51" t="s">
        <v>1019</v>
      </c>
      <c r="E90" s="51" t="s">
        <v>1020</v>
      </c>
      <c r="F90" s="196" t="s">
        <v>1322</v>
      </c>
      <c r="G90" s="51" t="s">
        <v>1597</v>
      </c>
      <c r="H90" s="51" t="s">
        <v>1021</v>
      </c>
      <c r="I90" s="83" t="s">
        <v>1172</v>
      </c>
      <c r="J90" s="48"/>
      <c r="K90" s="48"/>
    </row>
    <row r="91" spans="1:11" ht="15" customHeight="1">
      <c r="A91" s="201" t="s">
        <v>1435</v>
      </c>
      <c r="B91" s="40">
        <v>90</v>
      </c>
      <c r="C91" s="67" t="s">
        <v>1201</v>
      </c>
      <c r="D91" s="51" t="s">
        <v>1317</v>
      </c>
      <c r="E91" s="51" t="s">
        <v>1443</v>
      </c>
      <c r="F91" s="196" t="s">
        <v>1322</v>
      </c>
      <c r="G91" s="51" t="s">
        <v>1333</v>
      </c>
      <c r="H91" s="51" t="s">
        <v>1323</v>
      </c>
      <c r="I91" s="83" t="s">
        <v>1173</v>
      </c>
      <c r="J91" s="48"/>
      <c r="K91" s="48"/>
    </row>
    <row r="92" spans="1:11" ht="15" customHeight="1">
      <c r="A92" s="201" t="s">
        <v>1436</v>
      </c>
      <c r="B92" s="40">
        <v>91</v>
      </c>
      <c r="C92" s="67" t="s">
        <v>1179</v>
      </c>
      <c r="D92" s="51" t="s">
        <v>1022</v>
      </c>
      <c r="E92" s="51" t="s">
        <v>1579</v>
      </c>
      <c r="F92" s="196" t="s">
        <v>1322</v>
      </c>
      <c r="G92" s="51" t="s">
        <v>1597</v>
      </c>
      <c r="H92" s="51" t="s">
        <v>1382</v>
      </c>
      <c r="I92" s="83" t="s">
        <v>1174</v>
      </c>
      <c r="J92" s="48"/>
      <c r="K92" s="48"/>
    </row>
    <row r="93" spans="1:11" ht="15" customHeight="1">
      <c r="A93" s="201" t="s">
        <v>1437</v>
      </c>
      <c r="B93" s="40">
        <v>92</v>
      </c>
      <c r="C93" s="67" t="s">
        <v>1182</v>
      </c>
      <c r="D93" s="51" t="s">
        <v>1551</v>
      </c>
      <c r="E93" s="51" t="s">
        <v>1403</v>
      </c>
      <c r="F93" s="196" t="s">
        <v>1322</v>
      </c>
      <c r="G93" s="51" t="s">
        <v>1390</v>
      </c>
      <c r="H93" s="51" t="s">
        <v>1002</v>
      </c>
      <c r="I93" s="83" t="s">
        <v>1175</v>
      </c>
      <c r="J93" s="48"/>
      <c r="K93" s="48"/>
    </row>
    <row r="94" spans="1:11" ht="15" customHeight="1">
      <c r="A94" s="201" t="s">
        <v>1438</v>
      </c>
      <c r="B94" s="40">
        <v>94</v>
      </c>
      <c r="C94" s="67" t="s">
        <v>1202</v>
      </c>
      <c r="D94" s="51" t="s">
        <v>1507</v>
      </c>
      <c r="E94" s="51" t="s">
        <v>1023</v>
      </c>
      <c r="F94" s="196" t="s">
        <v>1322</v>
      </c>
      <c r="G94" s="51" t="s">
        <v>1536</v>
      </c>
      <c r="H94" s="51" t="s">
        <v>1508</v>
      </c>
      <c r="I94" s="83" t="s">
        <v>1241</v>
      </c>
      <c r="J94" s="48"/>
      <c r="K94" s="48"/>
    </row>
    <row r="95" spans="1:11" ht="15" customHeight="1">
      <c r="A95" s="201" t="s">
        <v>1440</v>
      </c>
      <c r="B95" s="40">
        <v>95</v>
      </c>
      <c r="C95" s="67" t="s">
        <v>1182</v>
      </c>
      <c r="D95" s="51" t="s">
        <v>1533</v>
      </c>
      <c r="E95" s="51" t="s">
        <v>1583</v>
      </c>
      <c r="F95" s="196" t="s">
        <v>1322</v>
      </c>
      <c r="G95" s="51" t="s">
        <v>989</v>
      </c>
      <c r="H95" s="51" t="s">
        <v>1339</v>
      </c>
      <c r="I95" s="83" t="s">
        <v>1242</v>
      </c>
      <c r="J95" s="48"/>
      <c r="K95" s="48"/>
    </row>
    <row r="96" spans="1:11" ht="15" customHeight="1">
      <c r="A96" s="201" t="s">
        <v>1441</v>
      </c>
      <c r="B96" s="40">
        <v>96</v>
      </c>
      <c r="C96" s="67" t="s">
        <v>1179</v>
      </c>
      <c r="D96" s="51" t="s">
        <v>1531</v>
      </c>
      <c r="E96" s="51" t="s">
        <v>1532</v>
      </c>
      <c r="F96" s="196" t="s">
        <v>1322</v>
      </c>
      <c r="G96" s="51" t="s">
        <v>1532</v>
      </c>
      <c r="H96" s="51" t="s">
        <v>995</v>
      </c>
      <c r="I96" s="83" t="s">
        <v>1243</v>
      </c>
      <c r="J96" s="48"/>
      <c r="K96" s="48"/>
    </row>
    <row r="97" spans="1:11" ht="15" customHeight="1">
      <c r="A97" s="201" t="s">
        <v>1442</v>
      </c>
      <c r="B97" s="40">
        <v>97</v>
      </c>
      <c r="C97" s="67" t="s">
        <v>1201</v>
      </c>
      <c r="D97" s="51" t="s">
        <v>1277</v>
      </c>
      <c r="E97" s="51" t="s">
        <v>1278</v>
      </c>
      <c r="F97" s="196" t="s">
        <v>1322</v>
      </c>
      <c r="G97" s="51" t="s">
        <v>1277</v>
      </c>
      <c r="H97" s="51" t="s">
        <v>1361</v>
      </c>
      <c r="I97" s="83" t="s">
        <v>1244</v>
      </c>
      <c r="J97" s="48"/>
      <c r="K97" s="48"/>
    </row>
    <row r="98" spans="1:11" ht="15" customHeight="1">
      <c r="A98" s="201" t="s">
        <v>1444</v>
      </c>
      <c r="B98" s="40">
        <v>98</v>
      </c>
      <c r="C98" s="67" t="s">
        <v>1179</v>
      </c>
      <c r="D98" s="51" t="s">
        <v>1024</v>
      </c>
      <c r="E98" s="51" t="s">
        <v>1087</v>
      </c>
      <c r="F98" s="196" t="s">
        <v>1322</v>
      </c>
      <c r="G98" s="51" t="s">
        <v>983</v>
      </c>
      <c r="H98" s="51" t="s">
        <v>1006</v>
      </c>
      <c r="I98" s="83" t="s">
        <v>1245</v>
      </c>
      <c r="J98" s="48"/>
      <c r="K98" s="48"/>
    </row>
    <row r="99" spans="1:11" ht="15" customHeight="1">
      <c r="A99" s="201" t="s">
        <v>1445</v>
      </c>
      <c r="B99" s="40">
        <v>99</v>
      </c>
      <c r="C99" s="67" t="s">
        <v>1179</v>
      </c>
      <c r="D99" s="51" t="s">
        <v>1025</v>
      </c>
      <c r="E99" s="51" t="s">
        <v>1573</v>
      </c>
      <c r="F99" s="196" t="s">
        <v>1322</v>
      </c>
      <c r="G99" s="51"/>
      <c r="H99" s="51" t="s">
        <v>988</v>
      </c>
      <c r="I99" s="83" t="s">
        <v>1246</v>
      </c>
      <c r="J99" s="48"/>
      <c r="K99" s="48"/>
    </row>
    <row r="100" spans="1:11" ht="15" customHeight="1">
      <c r="A100" s="201" t="s">
        <v>1446</v>
      </c>
      <c r="B100" s="40">
        <v>100</v>
      </c>
      <c r="C100" s="67" t="s">
        <v>1182</v>
      </c>
      <c r="D100" s="51" t="s">
        <v>1026</v>
      </c>
      <c r="E100" s="51" t="s">
        <v>1027</v>
      </c>
      <c r="F100" s="196" t="s">
        <v>1322</v>
      </c>
      <c r="G100" s="51" t="s">
        <v>1498</v>
      </c>
      <c r="H100" s="51" t="s">
        <v>1380</v>
      </c>
      <c r="I100" s="83" t="s">
        <v>1247</v>
      </c>
      <c r="J100" s="48"/>
      <c r="K100" s="48"/>
    </row>
    <row r="101" spans="1:11" ht="15" customHeight="1">
      <c r="A101" s="201" t="s">
        <v>1447</v>
      </c>
      <c r="B101" s="40">
        <v>101</v>
      </c>
      <c r="C101" s="67" t="s">
        <v>1202</v>
      </c>
      <c r="D101" s="51" t="s">
        <v>1176</v>
      </c>
      <c r="E101" s="51" t="s">
        <v>1574</v>
      </c>
      <c r="F101" s="196" t="s">
        <v>1322</v>
      </c>
      <c r="G101" s="51" t="s">
        <v>1176</v>
      </c>
      <c r="H101" s="51" t="s">
        <v>1028</v>
      </c>
      <c r="I101" s="83" t="s">
        <v>1248</v>
      </c>
      <c r="J101" s="48"/>
      <c r="K101" s="48"/>
    </row>
    <row r="102" spans="1:11" ht="15" customHeight="1">
      <c r="A102" s="201" t="s">
        <v>1448</v>
      </c>
      <c r="B102" s="40">
        <v>102</v>
      </c>
      <c r="C102" s="67" t="s">
        <v>1180</v>
      </c>
      <c r="D102" s="51" t="s">
        <v>1265</v>
      </c>
      <c r="E102" s="51" t="s">
        <v>1265</v>
      </c>
      <c r="F102" s="196" t="s">
        <v>1322</v>
      </c>
      <c r="G102" s="51" t="s">
        <v>1265</v>
      </c>
      <c r="H102" s="51" t="s">
        <v>1029</v>
      </c>
      <c r="I102" s="83" t="s">
        <v>1249</v>
      </c>
      <c r="J102" s="48"/>
      <c r="K102" s="48"/>
    </row>
    <row r="103" spans="1:11" ht="15" customHeight="1">
      <c r="A103" s="201" t="s">
        <v>1449</v>
      </c>
      <c r="B103" s="40">
        <v>104</v>
      </c>
      <c r="C103" s="67" t="s">
        <v>1180</v>
      </c>
      <c r="D103" s="51" t="s">
        <v>1030</v>
      </c>
      <c r="E103" s="51" t="s">
        <v>1031</v>
      </c>
      <c r="F103" s="196" t="s">
        <v>1322</v>
      </c>
      <c r="G103" s="51" t="s">
        <v>1030</v>
      </c>
      <c r="H103" s="51" t="s">
        <v>1384</v>
      </c>
      <c r="I103" s="83" t="s">
        <v>1250</v>
      </c>
      <c r="J103" s="48"/>
      <c r="K103" s="48"/>
    </row>
    <row r="104" spans="1:11" ht="15" customHeight="1">
      <c r="A104" s="201" t="s">
        <v>1450</v>
      </c>
      <c r="B104" s="40">
        <v>105</v>
      </c>
      <c r="C104" s="67" t="s">
        <v>1202</v>
      </c>
      <c r="D104" s="51" t="s">
        <v>1032</v>
      </c>
      <c r="E104" s="51" t="s">
        <v>1033</v>
      </c>
      <c r="F104" s="196" t="s">
        <v>1322</v>
      </c>
      <c r="G104" s="51" t="s">
        <v>1034</v>
      </c>
      <c r="H104" s="51" t="s">
        <v>1238</v>
      </c>
      <c r="I104" s="83" t="s">
        <v>1251</v>
      </c>
      <c r="J104" s="48"/>
      <c r="K104" s="48"/>
    </row>
    <row r="105" spans="1:11" ht="15" customHeight="1">
      <c r="A105" s="201" t="s">
        <v>1451</v>
      </c>
      <c r="B105" s="40">
        <v>106</v>
      </c>
      <c r="C105" s="67" t="s">
        <v>1199</v>
      </c>
      <c r="D105" s="51" t="s">
        <v>1035</v>
      </c>
      <c r="E105" s="51" t="s">
        <v>1036</v>
      </c>
      <c r="F105" s="196" t="s">
        <v>1322</v>
      </c>
      <c r="G105" s="51" t="s">
        <v>1035</v>
      </c>
      <c r="H105" s="51" t="s">
        <v>1037</v>
      </c>
      <c r="I105" s="83" t="s">
        <v>1252</v>
      </c>
      <c r="J105" s="48"/>
      <c r="K105" s="48"/>
    </row>
    <row r="106" spans="1:11" ht="15" customHeight="1">
      <c r="A106" s="201" t="s">
        <v>1452</v>
      </c>
      <c r="B106" s="40">
        <v>107</v>
      </c>
      <c r="C106" s="67" t="s">
        <v>1182</v>
      </c>
      <c r="D106" s="51" t="s">
        <v>1038</v>
      </c>
      <c r="E106" s="51" t="s">
        <v>1039</v>
      </c>
      <c r="F106" s="196" t="s">
        <v>1322</v>
      </c>
      <c r="G106" s="51" t="s">
        <v>1038</v>
      </c>
      <c r="H106" s="51" t="s">
        <v>1040</v>
      </c>
      <c r="I106" s="83" t="s">
        <v>1253</v>
      </c>
      <c r="J106" s="48"/>
      <c r="K106" s="48"/>
    </row>
    <row r="107" spans="1:11" ht="15" customHeight="1">
      <c r="A107" s="201" t="s">
        <v>1453</v>
      </c>
      <c r="B107" s="40">
        <v>108</v>
      </c>
      <c r="C107" s="67" t="s">
        <v>1181</v>
      </c>
      <c r="D107" s="51" t="s">
        <v>1041</v>
      </c>
      <c r="E107" s="51" t="s">
        <v>1042</v>
      </c>
      <c r="F107" s="196" t="s">
        <v>1322</v>
      </c>
      <c r="G107" s="51" t="s">
        <v>1041</v>
      </c>
      <c r="H107" s="51" t="s">
        <v>1323</v>
      </c>
      <c r="I107" s="83" t="s">
        <v>1254</v>
      </c>
      <c r="J107" s="48"/>
      <c r="K107" s="48"/>
    </row>
    <row r="108" spans="1:11" ht="15" customHeight="1">
      <c r="A108" s="201" t="s">
        <v>1454</v>
      </c>
      <c r="B108" s="40">
        <v>109</v>
      </c>
      <c r="C108" s="67" t="s">
        <v>1181</v>
      </c>
      <c r="D108" s="51" t="s">
        <v>1043</v>
      </c>
      <c r="E108" s="51" t="s">
        <v>1286</v>
      </c>
      <c r="F108" s="196" t="s">
        <v>1322</v>
      </c>
      <c r="G108" s="51"/>
      <c r="H108" s="51" t="s">
        <v>1361</v>
      </c>
      <c r="I108" s="83" t="s">
        <v>1255</v>
      </c>
      <c r="J108" s="48"/>
      <c r="K108" s="48"/>
    </row>
    <row r="109" spans="1:11" ht="15" customHeight="1">
      <c r="A109" s="201" t="s">
        <v>1455</v>
      </c>
      <c r="B109" s="40">
        <v>110</v>
      </c>
      <c r="C109" s="67" t="s">
        <v>1181</v>
      </c>
      <c r="D109" s="51" t="s">
        <v>1044</v>
      </c>
      <c r="E109" s="51" t="s">
        <v>1045</v>
      </c>
      <c r="F109" s="196" t="s">
        <v>1322</v>
      </c>
      <c r="G109" s="51"/>
      <c r="H109" s="51" t="s">
        <v>1046</v>
      </c>
      <c r="I109" s="83" t="s">
        <v>1256</v>
      </c>
      <c r="J109" s="48"/>
      <c r="K109" s="48"/>
    </row>
    <row r="110" spans="1:11" ht="15" customHeight="1">
      <c r="A110" s="201" t="s">
        <v>1456</v>
      </c>
      <c r="B110" s="40">
        <v>111</v>
      </c>
      <c r="C110" s="67" t="s">
        <v>1181</v>
      </c>
      <c r="D110" s="51" t="s">
        <v>1047</v>
      </c>
      <c r="E110" s="51" t="s">
        <v>1048</v>
      </c>
      <c r="F110" s="196" t="s">
        <v>1322</v>
      </c>
      <c r="G110" s="51" t="s">
        <v>1047</v>
      </c>
      <c r="H110" s="51" t="s">
        <v>1049</v>
      </c>
      <c r="I110" s="83" t="s">
        <v>1257</v>
      </c>
      <c r="J110" s="48"/>
      <c r="K110" s="48"/>
    </row>
    <row r="111" spans="1:11" ht="15" customHeight="1">
      <c r="A111" s="201" t="s">
        <v>1457</v>
      </c>
      <c r="B111" s="40">
        <v>112</v>
      </c>
      <c r="C111" s="67" t="s">
        <v>1181</v>
      </c>
      <c r="D111" s="51" t="s">
        <v>1050</v>
      </c>
      <c r="E111" s="51" t="s">
        <v>1051</v>
      </c>
      <c r="F111" s="196" t="s">
        <v>1322</v>
      </c>
      <c r="G111" s="51" t="s">
        <v>1050</v>
      </c>
      <c r="H111" s="51" t="s">
        <v>1052</v>
      </c>
      <c r="I111" s="83" t="s">
        <v>1258</v>
      </c>
      <c r="J111" s="48"/>
      <c r="K111" s="48"/>
    </row>
    <row r="112" spans="1:11" ht="15" customHeight="1">
      <c r="A112" s="201" t="s">
        <v>1458</v>
      </c>
      <c r="B112" s="40">
        <v>113</v>
      </c>
      <c r="C112" s="67" t="s">
        <v>1179</v>
      </c>
      <c r="D112" s="51" t="s">
        <v>1439</v>
      </c>
      <c r="E112" s="51" t="s">
        <v>1316</v>
      </c>
      <c r="F112" s="196" t="s">
        <v>1322</v>
      </c>
      <c r="G112" s="51" t="s">
        <v>1268</v>
      </c>
      <c r="H112" s="51" t="s">
        <v>1510</v>
      </c>
      <c r="I112" s="83" t="s">
        <v>1259</v>
      </c>
      <c r="J112" s="48"/>
      <c r="K112" s="48"/>
    </row>
    <row r="113" spans="1:11" ht="15" customHeight="1">
      <c r="A113" s="201" t="s">
        <v>1459</v>
      </c>
      <c r="B113" s="40">
        <v>114</v>
      </c>
      <c r="C113" s="67" t="s">
        <v>1179</v>
      </c>
      <c r="D113" s="51" t="s">
        <v>1053</v>
      </c>
      <c r="E113" s="51" t="s">
        <v>1562</v>
      </c>
      <c r="F113" s="196" t="s">
        <v>1322</v>
      </c>
      <c r="G113" s="51" t="s">
        <v>983</v>
      </c>
      <c r="H113" s="51" t="s">
        <v>990</v>
      </c>
      <c r="I113" s="83" t="s">
        <v>1260</v>
      </c>
      <c r="J113" s="48"/>
      <c r="K113" s="48"/>
    </row>
    <row r="114" spans="1:11" ht="15" customHeight="1">
      <c r="A114" s="201" t="s">
        <v>1460</v>
      </c>
      <c r="B114" s="40">
        <v>115</v>
      </c>
      <c r="C114" s="67" t="s">
        <v>1179</v>
      </c>
      <c r="D114" s="51" t="s">
        <v>1054</v>
      </c>
      <c r="E114" s="51" t="s">
        <v>1055</v>
      </c>
      <c r="F114" s="196" t="s">
        <v>1322</v>
      </c>
      <c r="G114" s="51" t="s">
        <v>1056</v>
      </c>
      <c r="H114" s="51" t="s">
        <v>1057</v>
      </c>
      <c r="I114" s="83" t="s">
        <v>1261</v>
      </c>
      <c r="J114" s="48"/>
      <c r="K114" s="48"/>
    </row>
    <row r="115" spans="1:11" ht="15" customHeight="1">
      <c r="A115" s="201" t="s">
        <v>1461</v>
      </c>
      <c r="B115" s="40">
        <v>116</v>
      </c>
      <c r="C115" s="67" t="s">
        <v>1179</v>
      </c>
      <c r="D115" s="51" t="s">
        <v>1058</v>
      </c>
      <c r="E115" s="51" t="s">
        <v>1059</v>
      </c>
      <c r="F115" s="196" t="s">
        <v>1322</v>
      </c>
      <c r="G115" s="51" t="s">
        <v>1058</v>
      </c>
      <c r="H115" s="51" t="s">
        <v>1012</v>
      </c>
      <c r="I115" s="83" t="s">
        <v>1262</v>
      </c>
      <c r="J115" s="48"/>
      <c r="K115" s="48"/>
    </row>
    <row r="116" spans="1:11" ht="15" customHeight="1">
      <c r="A116" s="201" t="s">
        <v>1462</v>
      </c>
      <c r="B116" s="40">
        <v>117</v>
      </c>
      <c r="C116" s="67" t="s">
        <v>1179</v>
      </c>
      <c r="D116" s="51" t="s">
        <v>1060</v>
      </c>
      <c r="E116" s="51" t="s">
        <v>1061</v>
      </c>
      <c r="F116" s="196" t="s">
        <v>1322</v>
      </c>
      <c r="G116" s="51" t="s">
        <v>1062</v>
      </c>
      <c r="H116" s="51" t="s">
        <v>997</v>
      </c>
      <c r="I116" s="83" t="s">
        <v>1263</v>
      </c>
      <c r="J116" s="48"/>
      <c r="K116" s="48"/>
    </row>
    <row r="117" spans="1:11" ht="15" customHeight="1">
      <c r="A117" s="201" t="s">
        <v>1463</v>
      </c>
      <c r="B117" s="40">
        <v>118</v>
      </c>
      <c r="C117" s="67" t="s">
        <v>1179</v>
      </c>
      <c r="D117" s="51" t="s">
        <v>1063</v>
      </c>
      <c r="E117" s="51" t="s">
        <v>1064</v>
      </c>
      <c r="F117" s="196" t="s">
        <v>1322</v>
      </c>
      <c r="G117" s="51"/>
      <c r="H117" s="51" t="s">
        <v>1380</v>
      </c>
      <c r="I117" s="83" t="s">
        <v>1264</v>
      </c>
      <c r="J117" s="48"/>
      <c r="K117" s="48"/>
    </row>
    <row r="118" spans="1:11" ht="15" customHeight="1">
      <c r="A118" s="201" t="s">
        <v>1464</v>
      </c>
      <c r="B118" s="40">
        <v>120</v>
      </c>
      <c r="C118" s="67" t="s">
        <v>1180</v>
      </c>
      <c r="D118" s="51" t="s">
        <v>1406</v>
      </c>
      <c r="E118" s="51" t="s">
        <v>1407</v>
      </c>
      <c r="F118" s="196" t="s">
        <v>1322</v>
      </c>
      <c r="G118" s="51"/>
      <c r="H118" s="51" t="s">
        <v>976</v>
      </c>
      <c r="I118" s="83" t="s">
        <v>1266</v>
      </c>
      <c r="J118" s="48"/>
      <c r="K118" s="48"/>
    </row>
    <row r="119" spans="1:11" ht="15" customHeight="1">
      <c r="A119" s="201" t="s">
        <v>1465</v>
      </c>
      <c r="B119" s="40">
        <v>121</v>
      </c>
      <c r="C119" s="67" t="s">
        <v>1182</v>
      </c>
      <c r="D119" s="51" t="s">
        <v>1065</v>
      </c>
      <c r="E119" s="51" t="s">
        <v>1066</v>
      </c>
      <c r="F119" s="196" t="s">
        <v>1322</v>
      </c>
      <c r="G119" s="51" t="s">
        <v>1067</v>
      </c>
      <c r="H119" s="51" t="s">
        <v>1037</v>
      </c>
      <c r="I119" s="83" t="s">
        <v>1267</v>
      </c>
      <c r="J119" s="48"/>
      <c r="K119" s="48"/>
    </row>
    <row r="120" spans="1:11" ht="15" customHeight="1">
      <c r="A120" s="201" t="s">
        <v>1466</v>
      </c>
      <c r="B120" s="40">
        <v>122</v>
      </c>
      <c r="C120" s="67" t="s">
        <v>1182</v>
      </c>
      <c r="D120" s="51" t="s">
        <v>1068</v>
      </c>
      <c r="E120" s="51" t="s">
        <v>1580</v>
      </c>
      <c r="F120" s="196" t="s">
        <v>1322</v>
      </c>
      <c r="G120" s="51"/>
      <c r="H120" s="51" t="s">
        <v>1069</v>
      </c>
      <c r="I120" s="83" t="s">
        <v>1269</v>
      </c>
      <c r="J120" s="48"/>
      <c r="K120" s="48"/>
    </row>
    <row r="121" spans="1:11" ht="15" customHeight="1">
      <c r="A121" s="201" t="s">
        <v>1467</v>
      </c>
      <c r="B121" s="40">
        <v>123</v>
      </c>
      <c r="C121" s="67" t="s">
        <v>1199</v>
      </c>
      <c r="D121" s="51" t="s">
        <v>1070</v>
      </c>
      <c r="E121" s="51" t="s">
        <v>1071</v>
      </c>
      <c r="F121" s="196" t="s">
        <v>1322</v>
      </c>
      <c r="G121" s="51" t="s">
        <v>1070</v>
      </c>
      <c r="H121" s="51" t="s">
        <v>976</v>
      </c>
      <c r="I121" s="83" t="s">
        <v>1270</v>
      </c>
      <c r="J121" s="48"/>
      <c r="K121" s="48"/>
    </row>
    <row r="122" spans="1:11" ht="15" customHeight="1">
      <c r="A122" s="201" t="s">
        <v>1468</v>
      </c>
      <c r="B122" s="40">
        <v>124</v>
      </c>
      <c r="C122" s="67" t="s">
        <v>1199</v>
      </c>
      <c r="D122" s="51" t="s">
        <v>1072</v>
      </c>
      <c r="E122" s="51" t="s">
        <v>1073</v>
      </c>
      <c r="F122" s="196" t="s">
        <v>1322</v>
      </c>
      <c r="G122" s="51" t="s">
        <v>969</v>
      </c>
      <c r="H122" s="51" t="s">
        <v>1542</v>
      </c>
      <c r="I122" s="83" t="s">
        <v>1273</v>
      </c>
      <c r="J122" s="48"/>
      <c r="K122" s="48"/>
    </row>
    <row r="123" spans="1:11" ht="15" customHeight="1">
      <c r="A123" s="201" t="s">
        <v>1469</v>
      </c>
      <c r="B123" s="40">
        <v>125</v>
      </c>
      <c r="C123" s="67" t="s">
        <v>1199</v>
      </c>
      <c r="D123" s="51" t="s">
        <v>1085</v>
      </c>
      <c r="E123" s="51" t="s">
        <v>1074</v>
      </c>
      <c r="F123" s="196" t="s">
        <v>1322</v>
      </c>
      <c r="G123" s="51" t="s">
        <v>1085</v>
      </c>
      <c r="H123" s="51" t="s">
        <v>975</v>
      </c>
      <c r="I123" s="83" t="s">
        <v>1274</v>
      </c>
      <c r="J123" s="48"/>
      <c r="K123" s="48"/>
    </row>
    <row r="124" spans="1:11" ht="15" customHeight="1">
      <c r="A124" s="201" t="s">
        <v>1470</v>
      </c>
      <c r="B124" s="40">
        <v>126</v>
      </c>
      <c r="C124" s="67" t="s">
        <v>1202</v>
      </c>
      <c r="D124" s="51" t="s">
        <v>1537</v>
      </c>
      <c r="E124" s="51" t="s">
        <v>1538</v>
      </c>
      <c r="F124" s="196" t="s">
        <v>1322</v>
      </c>
      <c r="G124" s="51"/>
      <c r="H124" s="51" t="s">
        <v>1075</v>
      </c>
      <c r="I124" s="83" t="s">
        <v>1275</v>
      </c>
      <c r="J124" s="48"/>
      <c r="K124" s="48"/>
    </row>
    <row r="125" spans="1:11" ht="15" customHeight="1">
      <c r="A125" s="201" t="s">
        <v>1471</v>
      </c>
      <c r="B125" s="40">
        <v>127</v>
      </c>
      <c r="C125" s="67" t="s">
        <v>1288</v>
      </c>
      <c r="D125" s="51" t="s">
        <v>1076</v>
      </c>
      <c r="E125" s="51" t="s">
        <v>1077</v>
      </c>
      <c r="F125" s="196" t="s">
        <v>1322</v>
      </c>
      <c r="G125" s="51" t="s">
        <v>969</v>
      </c>
      <c r="H125" s="51" t="s">
        <v>1325</v>
      </c>
      <c r="I125" s="83" t="s">
        <v>1276</v>
      </c>
      <c r="J125" s="48"/>
      <c r="K125" s="48"/>
    </row>
    <row r="126" spans="1:11" ht="15" customHeight="1">
      <c r="A126" s="201" t="s">
        <v>1472</v>
      </c>
      <c r="B126" s="40">
        <v>128</v>
      </c>
      <c r="C126" s="67" t="s">
        <v>1288</v>
      </c>
      <c r="D126" s="51" t="s">
        <v>1078</v>
      </c>
      <c r="E126" s="51" t="s">
        <v>1581</v>
      </c>
      <c r="F126" s="196" t="s">
        <v>1322</v>
      </c>
      <c r="G126" s="51" t="s">
        <v>1582</v>
      </c>
      <c r="H126" s="51" t="s">
        <v>1382</v>
      </c>
      <c r="I126" s="83" t="s">
        <v>1279</v>
      </c>
      <c r="J126" s="48"/>
      <c r="K126" s="48"/>
    </row>
    <row r="127" spans="1:11" ht="15" customHeight="1">
      <c r="A127" s="201" t="s">
        <v>1473</v>
      </c>
      <c r="B127" s="40">
        <v>129</v>
      </c>
      <c r="C127" s="67" t="s">
        <v>1288</v>
      </c>
      <c r="D127" s="51" t="s">
        <v>1079</v>
      </c>
      <c r="E127" s="51" t="s">
        <v>1088</v>
      </c>
      <c r="F127" s="196" t="s">
        <v>1322</v>
      </c>
      <c r="G127" s="51" t="s">
        <v>1080</v>
      </c>
      <c r="H127" s="51" t="s">
        <v>1399</v>
      </c>
      <c r="I127" s="83" t="s">
        <v>1280</v>
      </c>
      <c r="J127" s="48"/>
      <c r="K127" s="48"/>
    </row>
    <row r="128" spans="1:11" ht="15" customHeight="1">
      <c r="A128" s="201" t="s">
        <v>1474</v>
      </c>
      <c r="B128" s="40">
        <v>130</v>
      </c>
      <c r="C128" s="67" t="s">
        <v>1288</v>
      </c>
      <c r="D128" s="51" t="s">
        <v>1081</v>
      </c>
      <c r="E128" s="51" t="s">
        <v>1576</v>
      </c>
      <c r="F128" s="196" t="s">
        <v>1322</v>
      </c>
      <c r="G128" s="51" t="s">
        <v>1082</v>
      </c>
      <c r="H128" s="51" t="s">
        <v>1380</v>
      </c>
      <c r="I128" s="83" t="s">
        <v>1282</v>
      </c>
      <c r="J128" s="48"/>
      <c r="K128" s="48"/>
    </row>
  </sheetData>
  <sheetProtection/>
  <autoFilter ref="A7:I128"/>
  <printOptions horizontalCentered="1"/>
  <pageMargins left="0" right="0" top="0" bottom="0" header="0" footer="0"/>
  <pageSetup fitToHeight="2" fitToWidth="1" horizontalDpi="600" verticalDpi="600" orientation="portrait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2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7.00390625" style="150" customWidth="1"/>
    <col min="2" max="2" width="11.00390625" style="150" customWidth="1"/>
    <col min="3" max="3" width="11.28125" style="150" customWidth="1"/>
    <col min="4" max="4" width="27.00390625" style="150" customWidth="1"/>
    <col min="5" max="5" width="11.140625" style="150" customWidth="1"/>
    <col min="6" max="16384" width="9.140625" style="150" customWidth="1"/>
  </cols>
  <sheetData>
    <row r="1" spans="1:4" ht="15">
      <c r="A1" s="149" t="s">
        <v>1183</v>
      </c>
      <c r="B1" s="149" t="s">
        <v>1184</v>
      </c>
      <c r="C1" s="149" t="s">
        <v>1185</v>
      </c>
      <c r="D1" s="149" t="s">
        <v>1186</v>
      </c>
    </row>
    <row r="2" spans="1:5" ht="15">
      <c r="A2" s="151">
        <v>1</v>
      </c>
      <c r="B2" s="152" t="s">
        <v>1203</v>
      </c>
      <c r="C2" s="151" t="s">
        <v>1203</v>
      </c>
      <c r="D2" s="153" t="s">
        <v>1089</v>
      </c>
      <c r="E2" s="150">
        <f>IF(VLOOKUP(A2,Startlist!B:C,2,FALSE)=C2,"","ERINEV")</f>
      </c>
    </row>
    <row r="3" spans="1:5" ht="15">
      <c r="A3" s="151">
        <v>2</v>
      </c>
      <c r="B3" s="152" t="s">
        <v>1203</v>
      </c>
      <c r="C3" s="151" t="s">
        <v>1203</v>
      </c>
      <c r="D3" s="153" t="s">
        <v>949</v>
      </c>
      <c r="E3" s="150">
        <f>IF(VLOOKUP(A3,Startlist!B:C,2,FALSE)=C3,"","ERINEV")</f>
      </c>
    </row>
    <row r="4" spans="1:5" ht="15">
      <c r="A4" s="151">
        <v>3</v>
      </c>
      <c r="B4" s="152" t="s">
        <v>1200</v>
      </c>
      <c r="C4" s="151" t="s">
        <v>1200</v>
      </c>
      <c r="D4" s="153" t="s">
        <v>952</v>
      </c>
      <c r="E4" s="150">
        <f>IF(VLOOKUP(A4,Startlist!B:C,2,FALSE)=C4,"","ERINEV")</f>
      </c>
    </row>
    <row r="5" spans="1:5" ht="15">
      <c r="A5" s="151">
        <v>4</v>
      </c>
      <c r="B5" s="152" t="s">
        <v>1200</v>
      </c>
      <c r="C5" s="151" t="s">
        <v>1200</v>
      </c>
      <c r="D5" s="153" t="s">
        <v>955</v>
      </c>
      <c r="E5" s="150">
        <f>IF(VLOOKUP(A5,Startlist!B:C,2,FALSE)=C5,"","ERINEV")</f>
      </c>
    </row>
    <row r="6" spans="1:5" ht="15">
      <c r="A6" s="151">
        <v>5</v>
      </c>
      <c r="B6" s="152" t="s">
        <v>1203</v>
      </c>
      <c r="C6" s="151" t="s">
        <v>1203</v>
      </c>
      <c r="D6" s="153" t="s">
        <v>957</v>
      </c>
      <c r="E6" s="150">
        <f>IF(VLOOKUP(A6,Startlist!B:C,2,FALSE)=C6,"","ERINEV")</f>
      </c>
    </row>
    <row r="7" spans="1:5" ht="15">
      <c r="A7" s="151">
        <v>7</v>
      </c>
      <c r="B7" s="152" t="s">
        <v>1203</v>
      </c>
      <c r="C7" s="151" t="s">
        <v>1203</v>
      </c>
      <c r="D7" s="153" t="s">
        <v>1483</v>
      </c>
      <c r="E7" s="150">
        <f>IF(VLOOKUP(A7,Startlist!B:C,2,FALSE)=C7,"","ERINEV")</f>
      </c>
    </row>
    <row r="8" spans="1:5" ht="15">
      <c r="A8" s="151">
        <v>8</v>
      </c>
      <c r="B8" s="152" t="s">
        <v>1203</v>
      </c>
      <c r="C8" s="151" t="s">
        <v>1203</v>
      </c>
      <c r="D8" s="153" t="s">
        <v>1514</v>
      </c>
      <c r="E8" s="150">
        <f>IF(VLOOKUP(A8,Startlist!B:C,2,FALSE)=C8,"","ERINEV")</f>
      </c>
    </row>
    <row r="9" spans="1:5" ht="15">
      <c r="A9" s="151">
        <v>9</v>
      </c>
      <c r="B9" s="152" t="s">
        <v>1200</v>
      </c>
      <c r="C9" s="151" t="s">
        <v>1200</v>
      </c>
      <c r="D9" s="153" t="s">
        <v>1486</v>
      </c>
      <c r="E9" s="150">
        <f>IF(VLOOKUP(A9,Startlist!B:C,2,FALSE)=C9,"","ERINEV")</f>
      </c>
    </row>
    <row r="10" spans="1:5" ht="15">
      <c r="A10" s="151">
        <v>10</v>
      </c>
      <c r="B10" s="152" t="s">
        <v>1203</v>
      </c>
      <c r="C10" s="151" t="s">
        <v>1203</v>
      </c>
      <c r="D10" s="153" t="s">
        <v>1489</v>
      </c>
      <c r="E10" s="150">
        <f>IF(VLOOKUP(A10,Startlist!B:C,2,FALSE)=C10,"","ERINEV")</f>
      </c>
    </row>
    <row r="11" spans="1:5" ht="15">
      <c r="A11" s="151">
        <v>11</v>
      </c>
      <c r="B11" s="152" t="s">
        <v>1203</v>
      </c>
      <c r="C11" s="151" t="s">
        <v>1203</v>
      </c>
      <c r="D11" s="153" t="s">
        <v>962</v>
      </c>
      <c r="E11" s="150">
        <f>IF(VLOOKUP(A11,Startlist!B:C,2,FALSE)=C11,"","ERINEV")</f>
      </c>
    </row>
    <row r="12" spans="1:5" ht="15">
      <c r="A12" s="151">
        <v>12</v>
      </c>
      <c r="B12" s="152" t="s">
        <v>1203</v>
      </c>
      <c r="C12" s="151" t="s">
        <v>1203</v>
      </c>
      <c r="D12" s="153" t="s">
        <v>1220</v>
      </c>
      <c r="E12" s="150">
        <f>IF(VLOOKUP(A12,Startlist!B:C,2,FALSE)=C12,"","ERINEV")</f>
      </c>
    </row>
    <row r="13" spans="1:5" ht="15">
      <c r="A13" s="151">
        <v>14</v>
      </c>
      <c r="B13" s="152" t="s">
        <v>1203</v>
      </c>
      <c r="C13" s="151" t="s">
        <v>1203</v>
      </c>
      <c r="D13" s="153" t="s">
        <v>1481</v>
      </c>
      <c r="E13" s="150">
        <f>IF(VLOOKUP(A13,Startlist!B:C,2,FALSE)=C13,"","ERINEV")</f>
      </c>
    </row>
    <row r="14" spans="1:5" ht="15">
      <c r="A14" s="151">
        <v>15</v>
      </c>
      <c r="B14" s="152" t="s">
        <v>1200</v>
      </c>
      <c r="C14" s="151" t="s">
        <v>1200</v>
      </c>
      <c r="D14" s="153" t="s">
        <v>1549</v>
      </c>
      <c r="E14" s="150">
        <f>IF(VLOOKUP(A14,Startlist!B:C,2,FALSE)=C14,"","ERINEV")</f>
      </c>
    </row>
    <row r="15" spans="1:5" ht="15">
      <c r="A15" s="151">
        <v>16</v>
      </c>
      <c r="B15" s="152" t="s">
        <v>1203</v>
      </c>
      <c r="C15" s="151" t="s">
        <v>1203</v>
      </c>
      <c r="D15" s="153" t="s">
        <v>1548</v>
      </c>
      <c r="E15" s="150">
        <f>IF(VLOOKUP(A15,Startlist!B:C,2,FALSE)=C15,"","ERINEV")</f>
      </c>
    </row>
    <row r="16" spans="1:5" ht="15">
      <c r="A16" s="151">
        <v>17</v>
      </c>
      <c r="B16" s="152" t="s">
        <v>1203</v>
      </c>
      <c r="C16" s="151" t="s">
        <v>1203</v>
      </c>
      <c r="D16" s="153" t="s">
        <v>1484</v>
      </c>
      <c r="E16" s="150">
        <f>IF(VLOOKUP(A16,Startlist!B:C,2,FALSE)=C16,"","ERINEV")</f>
      </c>
    </row>
    <row r="17" spans="1:5" ht="15">
      <c r="A17" s="151">
        <v>18</v>
      </c>
      <c r="B17" s="152" t="s">
        <v>1203</v>
      </c>
      <c r="C17" s="151" t="s">
        <v>1203</v>
      </c>
      <c r="D17" s="153" t="s">
        <v>1330</v>
      </c>
      <c r="E17" s="150">
        <f>IF(VLOOKUP(A17,Startlist!B:C,2,FALSE)=C17,"","ERINEV")</f>
      </c>
    </row>
    <row r="18" spans="1:5" ht="15">
      <c r="A18" s="151">
        <v>19</v>
      </c>
      <c r="B18" s="152" t="s">
        <v>1203</v>
      </c>
      <c r="C18" s="151" t="s">
        <v>1203</v>
      </c>
      <c r="D18" s="153" t="s">
        <v>1492</v>
      </c>
      <c r="E18" s="150">
        <f>IF(VLOOKUP(A18,Startlist!B:C,2,FALSE)=C18,"","ERINEV")</f>
      </c>
    </row>
    <row r="19" spans="1:5" ht="15">
      <c r="A19" s="151">
        <v>20</v>
      </c>
      <c r="B19" s="152" t="s">
        <v>1203</v>
      </c>
      <c r="C19" s="151" t="s">
        <v>1203</v>
      </c>
      <c r="D19" s="153" t="s">
        <v>1307</v>
      </c>
      <c r="E19" s="150">
        <f>IF(VLOOKUP(A19,Startlist!B:C,2,FALSE)=C19,"","ERINEV")</f>
      </c>
    </row>
    <row r="20" spans="1:5" ht="15">
      <c r="A20" s="151">
        <v>21</v>
      </c>
      <c r="B20" s="152" t="s">
        <v>1203</v>
      </c>
      <c r="C20" s="151" t="s">
        <v>1203</v>
      </c>
      <c r="D20" s="153" t="s">
        <v>968</v>
      </c>
      <c r="E20" s="150">
        <f>IF(VLOOKUP(A20,Startlist!B:C,2,FALSE)=C20,"","ERINEV")</f>
      </c>
    </row>
    <row r="21" spans="1:5" ht="15">
      <c r="A21" s="151">
        <v>22</v>
      </c>
      <c r="B21" s="152" t="s">
        <v>1203</v>
      </c>
      <c r="C21" s="151" t="s">
        <v>1203</v>
      </c>
      <c r="D21" s="153" t="s">
        <v>1308</v>
      </c>
      <c r="E21" s="150">
        <f>IF(VLOOKUP(A21,Startlist!B:C,2,FALSE)=C21,"","ERINEV")</f>
      </c>
    </row>
    <row r="22" spans="1:5" ht="15">
      <c r="A22" s="151">
        <v>23</v>
      </c>
      <c r="B22" s="152" t="s">
        <v>1203</v>
      </c>
      <c r="C22" s="151" t="s">
        <v>1203</v>
      </c>
      <c r="D22" s="153" t="s">
        <v>1555</v>
      </c>
      <c r="E22" s="150">
        <f>IF(VLOOKUP(A22,Startlist!B:C,2,FALSE)=C22,"","ERINEV")</f>
      </c>
    </row>
    <row r="23" spans="1:5" ht="15">
      <c r="A23" s="151">
        <v>24</v>
      </c>
      <c r="B23" s="152" t="s">
        <v>1203</v>
      </c>
      <c r="C23" s="151" t="s">
        <v>1203</v>
      </c>
      <c r="D23" s="153" t="s">
        <v>1218</v>
      </c>
      <c r="E23" s="150">
        <f>IF(VLOOKUP(A23,Startlist!B:C,2,FALSE)=C23,"","ERINEV")</f>
      </c>
    </row>
    <row r="24" spans="1:5" ht="15">
      <c r="A24" s="151">
        <v>26</v>
      </c>
      <c r="B24" s="152" t="s">
        <v>1200</v>
      </c>
      <c r="C24" s="151" t="s">
        <v>1200</v>
      </c>
      <c r="D24" s="153" t="s">
        <v>1236</v>
      </c>
      <c r="E24" s="150">
        <f>IF(VLOOKUP(A24,Startlist!B:C,2,FALSE)=C24,"","ERINEV")</f>
      </c>
    </row>
    <row r="25" spans="1:5" ht="15">
      <c r="A25" s="151">
        <v>27</v>
      </c>
      <c r="B25" s="152" t="s">
        <v>1203</v>
      </c>
      <c r="C25" s="151" t="s">
        <v>1203</v>
      </c>
      <c r="D25" s="153" t="s">
        <v>1487</v>
      </c>
      <c r="E25" s="150">
        <f>IF(VLOOKUP(A25,Startlist!B:C,2,FALSE)=C25,"","ERINEV")</f>
      </c>
    </row>
    <row r="26" spans="1:5" ht="15">
      <c r="A26" s="151">
        <v>28</v>
      </c>
      <c r="B26" s="152" t="s">
        <v>1203</v>
      </c>
      <c r="C26" s="151" t="s">
        <v>1203</v>
      </c>
      <c r="D26" s="153" t="s">
        <v>1491</v>
      </c>
      <c r="E26" s="150">
        <f>IF(VLOOKUP(A26,Startlist!B:C,2,FALSE)=C26,"","ERINEV")</f>
      </c>
    </row>
    <row r="27" spans="1:5" ht="15">
      <c r="A27" s="151">
        <v>29</v>
      </c>
      <c r="B27" s="152" t="s">
        <v>1203</v>
      </c>
      <c r="C27" s="151" t="s">
        <v>1203</v>
      </c>
      <c r="D27" s="153" t="s">
        <v>1090</v>
      </c>
      <c r="E27" s="150">
        <f>IF(VLOOKUP(A27,Startlist!B:C,2,FALSE)=C27,"","ERINEV")</f>
      </c>
    </row>
    <row r="28" spans="1:5" ht="15">
      <c r="A28" s="154">
        <v>30</v>
      </c>
      <c r="B28" s="152" t="s">
        <v>1200</v>
      </c>
      <c r="C28" s="151" t="s">
        <v>1200</v>
      </c>
      <c r="D28" s="153" t="s">
        <v>1178</v>
      </c>
      <c r="E28" s="150">
        <f>IF(VLOOKUP(A28,Startlist!B:C,2,FALSE)=C28,"","ERINEV")</f>
      </c>
    </row>
    <row r="29" spans="1:5" ht="15">
      <c r="A29" s="151">
        <v>31</v>
      </c>
      <c r="B29" s="152" t="s">
        <v>1199</v>
      </c>
      <c r="C29" s="151" t="s">
        <v>1199</v>
      </c>
      <c r="D29" s="153" t="s">
        <v>972</v>
      </c>
      <c r="E29" s="150">
        <f>IF(VLOOKUP(A29,Startlist!B:C,2,FALSE)=C29,"","ERINEV")</f>
      </c>
    </row>
    <row r="30" spans="1:5" ht="15">
      <c r="A30" s="151">
        <v>32</v>
      </c>
      <c r="B30" s="152" t="s">
        <v>1199</v>
      </c>
      <c r="C30" s="151" t="s">
        <v>1199</v>
      </c>
      <c r="D30" s="153" t="s">
        <v>1517</v>
      </c>
      <c r="E30" s="150">
        <f>IF(VLOOKUP(A30,Startlist!B:C,2,FALSE)=C30,"","ERINEV")</f>
      </c>
    </row>
    <row r="31" spans="1:5" ht="15">
      <c r="A31" s="151">
        <v>33</v>
      </c>
      <c r="B31" s="152" t="s">
        <v>1199</v>
      </c>
      <c r="C31" s="151" t="s">
        <v>1199</v>
      </c>
      <c r="D31" s="153" t="s">
        <v>1311</v>
      </c>
      <c r="E31" s="150">
        <f>IF(VLOOKUP(A31,Startlist!B:C,2,FALSE)=C31,"","ERINEV")</f>
      </c>
    </row>
    <row r="32" spans="1:5" ht="15">
      <c r="A32" s="151">
        <v>34</v>
      </c>
      <c r="B32" s="152" t="s">
        <v>1199</v>
      </c>
      <c r="C32" s="151" t="s">
        <v>1199</v>
      </c>
      <c r="D32" s="153" t="s">
        <v>1313</v>
      </c>
      <c r="E32" s="150">
        <f>IF(VLOOKUP(A32,Startlist!B:C,2,FALSE)=C32,"","ERINEV")</f>
      </c>
    </row>
    <row r="33" spans="1:5" ht="15">
      <c r="A33" s="151">
        <v>35</v>
      </c>
      <c r="B33" s="152" t="s">
        <v>1199</v>
      </c>
      <c r="C33" s="151" t="s">
        <v>1199</v>
      </c>
      <c r="D33" s="153" t="s">
        <v>1534</v>
      </c>
      <c r="E33" s="150">
        <f>IF(VLOOKUP(A33,Startlist!B:C,2,FALSE)=C33,"","ERINEV")</f>
      </c>
    </row>
    <row r="34" spans="1:5" ht="15">
      <c r="A34" s="151">
        <v>36</v>
      </c>
      <c r="B34" s="152" t="s">
        <v>1199</v>
      </c>
      <c r="C34" s="151" t="s">
        <v>1199</v>
      </c>
      <c r="D34" s="153" t="s">
        <v>1312</v>
      </c>
      <c r="E34" s="150">
        <f>IF(VLOOKUP(A34,Startlist!B:C,2,FALSE)=C34,"","ERINEV")</f>
      </c>
    </row>
    <row r="35" spans="1:5" ht="15">
      <c r="A35" s="151">
        <v>37</v>
      </c>
      <c r="B35" s="152" t="s">
        <v>1199</v>
      </c>
      <c r="C35" s="151" t="s">
        <v>1199</v>
      </c>
      <c r="D35" s="153" t="s">
        <v>1543</v>
      </c>
      <c r="E35" s="150">
        <f>IF(VLOOKUP(A35,Startlist!B:C,2,FALSE)=C35,"","ERINEV")</f>
      </c>
    </row>
    <row r="36" spans="1:5" ht="15">
      <c r="A36" s="151">
        <v>38</v>
      </c>
      <c r="B36" s="152" t="s">
        <v>1199</v>
      </c>
      <c r="C36" s="151" t="s">
        <v>1199</v>
      </c>
      <c r="D36" s="153" t="s">
        <v>1552</v>
      </c>
      <c r="E36" s="150">
        <f>IF(VLOOKUP(A36,Startlist!B:C,2,FALSE)=C36,"","ERINEV")</f>
      </c>
    </row>
    <row r="37" spans="1:5" ht="15">
      <c r="A37" s="151">
        <v>40</v>
      </c>
      <c r="B37" s="152" t="s">
        <v>1189</v>
      </c>
      <c r="C37" s="151" t="s">
        <v>1180</v>
      </c>
      <c r="D37" s="153" t="s">
        <v>1519</v>
      </c>
      <c r="E37" s="150">
        <f>IF(VLOOKUP(A37,Startlist!B:C,2,FALSE)=C37,"","ERINEV")</f>
      </c>
    </row>
    <row r="38" spans="1:5" ht="15">
      <c r="A38" s="151">
        <v>41</v>
      </c>
      <c r="B38" s="152" t="s">
        <v>1199</v>
      </c>
      <c r="C38" s="151" t="s">
        <v>1199</v>
      </c>
      <c r="D38" s="153" t="s">
        <v>979</v>
      </c>
      <c r="E38" s="150">
        <f>IF(VLOOKUP(A38,Startlist!B:C,2,FALSE)=C38,"","ERINEV")</f>
      </c>
    </row>
    <row r="39" spans="1:5" ht="15">
      <c r="A39" s="151">
        <v>42</v>
      </c>
      <c r="B39" s="152" t="s">
        <v>1188</v>
      </c>
      <c r="C39" s="151" t="s">
        <v>1179</v>
      </c>
      <c r="D39" s="153" t="s">
        <v>1521</v>
      </c>
      <c r="E39" s="150">
        <f>IF(VLOOKUP(A39,Startlist!B:C,2,FALSE)=C39,"","ERINEV")</f>
      </c>
    </row>
    <row r="40" spans="1:5" ht="15">
      <c r="A40" s="151">
        <v>43</v>
      </c>
      <c r="B40" s="152" t="s">
        <v>1188</v>
      </c>
      <c r="C40" s="151" t="s">
        <v>1179</v>
      </c>
      <c r="D40" s="153" t="s">
        <v>1525</v>
      </c>
      <c r="E40" s="150">
        <f>IF(VLOOKUP(A40,Startlist!B:C,2,FALSE)=C40,"","ERINEV")</f>
      </c>
    </row>
    <row r="41" spans="1:5" ht="15">
      <c r="A41" s="151">
        <v>45</v>
      </c>
      <c r="B41" s="152" t="s">
        <v>1187</v>
      </c>
      <c r="C41" s="151" t="s">
        <v>1181</v>
      </c>
      <c r="D41" s="153" t="s">
        <v>1230</v>
      </c>
      <c r="E41" s="150">
        <f>IF(VLOOKUP(A41,Startlist!B:C,2,FALSE)=C41,"","ERINEV")</f>
      </c>
    </row>
    <row r="42" spans="1:5" ht="15">
      <c r="A42" s="151">
        <v>46</v>
      </c>
      <c r="B42" s="152" t="s">
        <v>1187</v>
      </c>
      <c r="C42" s="151" t="s">
        <v>1181</v>
      </c>
      <c r="D42" s="153" t="s">
        <v>980</v>
      </c>
      <c r="E42" s="150">
        <f>IF(VLOOKUP(A42,Startlist!B:C,2,FALSE)=C42,"","ERINEV")</f>
      </c>
    </row>
    <row r="43" spans="1:5" ht="15">
      <c r="A43" s="151">
        <v>47</v>
      </c>
      <c r="B43" s="152" t="s">
        <v>1199</v>
      </c>
      <c r="C43" s="151" t="s">
        <v>1199</v>
      </c>
      <c r="D43" s="153" t="s">
        <v>1310</v>
      </c>
      <c r="E43" s="150">
        <f>IF(VLOOKUP(A43,Startlist!B:C,2,FALSE)=C43,"","ERINEV")</f>
      </c>
    </row>
    <row r="44" spans="1:5" ht="15">
      <c r="A44" s="151">
        <v>48</v>
      </c>
      <c r="B44" s="152" t="s">
        <v>1187</v>
      </c>
      <c r="C44" s="151" t="s">
        <v>1181</v>
      </c>
      <c r="D44" s="153" t="s">
        <v>1550</v>
      </c>
      <c r="E44" s="150">
        <f>IF(VLOOKUP(A44,Startlist!B:C,2,FALSE)=C44,"","ERINEV")</f>
      </c>
    </row>
    <row r="45" spans="1:5" ht="15">
      <c r="A45" s="151">
        <v>49</v>
      </c>
      <c r="B45" s="152" t="s">
        <v>1187</v>
      </c>
      <c r="C45" s="151" t="s">
        <v>1181</v>
      </c>
      <c r="D45" s="153" t="s">
        <v>1540</v>
      </c>
      <c r="E45" s="150">
        <f>IF(VLOOKUP(A45,Startlist!B:C,2,FALSE)=C45,"","ERINEV")</f>
      </c>
    </row>
    <row r="46" spans="1:5" ht="15">
      <c r="A46" s="151">
        <v>50</v>
      </c>
      <c r="B46" s="152" t="s">
        <v>1187</v>
      </c>
      <c r="C46" s="151" t="s">
        <v>1181</v>
      </c>
      <c r="D46" s="153" t="s">
        <v>984</v>
      </c>
      <c r="E46" s="150">
        <f>IF(VLOOKUP(A46,Startlist!B:C,2,FALSE)=C46,"","ERINEV")</f>
      </c>
    </row>
    <row r="47" spans="1:5" ht="15">
      <c r="A47" s="151">
        <v>51</v>
      </c>
      <c r="B47" s="152" t="s">
        <v>1188</v>
      </c>
      <c r="C47" s="151" t="s">
        <v>1179</v>
      </c>
      <c r="D47" s="153" t="s">
        <v>986</v>
      </c>
      <c r="E47" s="150">
        <f>IF(VLOOKUP(A47,Startlist!B:C,2,FALSE)=C47,"","ERINEV")</f>
      </c>
    </row>
    <row r="48" spans="1:5" ht="15">
      <c r="A48" s="151">
        <v>52</v>
      </c>
      <c r="B48" s="152" t="s">
        <v>1189</v>
      </c>
      <c r="C48" s="151" t="s">
        <v>1180</v>
      </c>
      <c r="D48" s="153" t="s">
        <v>1309</v>
      </c>
      <c r="E48" s="150">
        <f>IF(VLOOKUP(A48,Startlist!B:C,2,FALSE)=C48,"","ERINEV")</f>
      </c>
    </row>
    <row r="49" spans="1:5" ht="15">
      <c r="A49" s="151">
        <v>54</v>
      </c>
      <c r="B49" s="152" t="s">
        <v>1190</v>
      </c>
      <c r="C49" s="151" t="s">
        <v>1182</v>
      </c>
      <c r="D49" s="153" t="s">
        <v>1499</v>
      </c>
      <c r="E49" s="150">
        <f>IF(VLOOKUP(A49,Startlist!B:C,2,FALSE)=C49,"","ERINEV")</f>
      </c>
    </row>
    <row r="50" spans="1:5" ht="15">
      <c r="A50" s="151">
        <v>55</v>
      </c>
      <c r="B50" s="152" t="s">
        <v>1188</v>
      </c>
      <c r="C50" s="151" t="s">
        <v>1179</v>
      </c>
      <c r="D50" s="153" t="s">
        <v>1475</v>
      </c>
      <c r="E50" s="150">
        <f>IF(VLOOKUP(A50,Startlist!B:C,2,FALSE)=C50,"","ERINEV")</f>
      </c>
    </row>
    <row r="51" spans="1:5" ht="15">
      <c r="A51" s="151">
        <v>56</v>
      </c>
      <c r="B51" s="152" t="s">
        <v>1188</v>
      </c>
      <c r="C51" s="151" t="s">
        <v>1179</v>
      </c>
      <c r="D51" s="153" t="s">
        <v>1497</v>
      </c>
      <c r="E51" s="150">
        <f>IF(VLOOKUP(A51,Startlist!B:C,2,FALSE)=C51,"","ERINEV")</f>
      </c>
    </row>
    <row r="52" spans="1:5" ht="15">
      <c r="A52" s="151">
        <v>57</v>
      </c>
      <c r="B52" s="152" t="s">
        <v>1188</v>
      </c>
      <c r="C52" s="151" t="s">
        <v>1179</v>
      </c>
      <c r="D52" s="153" t="s">
        <v>1556</v>
      </c>
      <c r="E52" s="150">
        <f>IF(VLOOKUP(A52,Startlist!B:C,2,FALSE)=C52,"","ERINEV")</f>
      </c>
    </row>
    <row r="53" spans="1:5" ht="15">
      <c r="A53" s="151">
        <v>58</v>
      </c>
      <c r="B53" s="152" t="s">
        <v>1190</v>
      </c>
      <c r="C53" s="151" t="s">
        <v>1182</v>
      </c>
      <c r="D53" s="153" t="s">
        <v>1526</v>
      </c>
      <c r="E53" s="150">
        <f>IF(VLOOKUP(A53,Startlist!B:C,2,FALSE)=C53,"","ERINEV")</f>
      </c>
    </row>
    <row r="54" spans="1:5" ht="15">
      <c r="A54" s="151">
        <v>59</v>
      </c>
      <c r="B54" s="152" t="s">
        <v>1187</v>
      </c>
      <c r="C54" s="151" t="s">
        <v>1181</v>
      </c>
      <c r="D54" s="153" t="s">
        <v>1504</v>
      </c>
      <c r="E54" s="150">
        <f>IF(VLOOKUP(A54,Startlist!B:C,2,FALSE)=C54,"","ERINEV")</f>
      </c>
    </row>
    <row r="55" spans="1:5" ht="15">
      <c r="A55" s="151">
        <v>60</v>
      </c>
      <c r="B55" s="152" t="s">
        <v>1188</v>
      </c>
      <c r="C55" s="151" t="s">
        <v>1179</v>
      </c>
      <c r="D55" s="153" t="s">
        <v>1512</v>
      </c>
      <c r="E55" s="150">
        <f>IF(VLOOKUP(A55,Startlist!B:C,2,FALSE)=C55,"","ERINEV")</f>
      </c>
    </row>
    <row r="56" spans="1:5" ht="15">
      <c r="A56" s="151">
        <v>61</v>
      </c>
      <c r="B56" s="152" t="s">
        <v>1188</v>
      </c>
      <c r="C56" s="151" t="s">
        <v>1179</v>
      </c>
      <c r="D56" s="153" t="s">
        <v>1496</v>
      </c>
      <c r="E56" s="150">
        <f>IF(VLOOKUP(A56,Startlist!B:C,2,FALSE)=C56,"","ERINEV")</f>
      </c>
    </row>
    <row r="57" spans="1:5" ht="15">
      <c r="A57" s="151">
        <v>62</v>
      </c>
      <c r="B57" s="152" t="s">
        <v>1188</v>
      </c>
      <c r="C57" s="151" t="s">
        <v>1179</v>
      </c>
      <c r="D57" s="153" t="s">
        <v>1529</v>
      </c>
      <c r="E57" s="150">
        <f>IF(VLOOKUP(A57,Startlist!B:C,2,FALSE)=C57,"","ERINEV")</f>
      </c>
    </row>
    <row r="58" spans="1:5" ht="15">
      <c r="A58" s="151">
        <v>63</v>
      </c>
      <c r="B58" s="152" t="s">
        <v>1187</v>
      </c>
      <c r="C58" s="151" t="s">
        <v>1181</v>
      </c>
      <c r="D58" s="153" t="s">
        <v>1476</v>
      </c>
      <c r="E58" s="150">
        <f>IF(VLOOKUP(A58,Startlist!B:C,2,FALSE)=C58,"","ERINEV")</f>
      </c>
    </row>
    <row r="59" spans="1:5" ht="15">
      <c r="A59" s="151">
        <v>64</v>
      </c>
      <c r="B59" s="152" t="s">
        <v>1199</v>
      </c>
      <c r="C59" s="151" t="s">
        <v>1199</v>
      </c>
      <c r="D59" s="153" t="s">
        <v>998</v>
      </c>
      <c r="E59" s="150">
        <f>IF(VLOOKUP(A59,Startlist!B:C,2,FALSE)=C59,"","ERINEV")</f>
      </c>
    </row>
    <row r="60" spans="1:5" ht="15">
      <c r="A60" s="151">
        <v>65</v>
      </c>
      <c r="B60" s="152" t="s">
        <v>1190</v>
      </c>
      <c r="C60" s="151" t="s">
        <v>1182</v>
      </c>
      <c r="D60" s="153" t="s">
        <v>1527</v>
      </c>
      <c r="E60" s="150">
        <f>IF(VLOOKUP(A60,Startlist!B:C,2,FALSE)=C60,"","ERINEV")</f>
      </c>
    </row>
    <row r="61" spans="1:5" ht="15">
      <c r="A61" s="151">
        <v>66</v>
      </c>
      <c r="B61" s="152" t="s">
        <v>1202</v>
      </c>
      <c r="C61" s="151" t="s">
        <v>1202</v>
      </c>
      <c r="D61" s="153" t="s">
        <v>1501</v>
      </c>
      <c r="E61" s="150">
        <f>IF(VLOOKUP(A61,Startlist!B:C,2,FALSE)=C61,"","ERINEV")</f>
      </c>
    </row>
    <row r="62" spans="1:5" ht="15">
      <c r="A62" s="151">
        <v>67</v>
      </c>
      <c r="B62" s="152" t="s">
        <v>1189</v>
      </c>
      <c r="C62" s="151" t="s">
        <v>1180</v>
      </c>
      <c r="D62" s="153" t="s">
        <v>1539</v>
      </c>
      <c r="E62" s="150">
        <f>IF(VLOOKUP(A62,Startlist!B:C,2,FALSE)=C62,"","ERINEV")</f>
      </c>
    </row>
    <row r="63" spans="1:5" ht="15">
      <c r="A63" s="151">
        <v>68</v>
      </c>
      <c r="B63" s="152" t="s">
        <v>1190</v>
      </c>
      <c r="C63" s="151" t="s">
        <v>1182</v>
      </c>
      <c r="D63" s="153" t="s">
        <v>1314</v>
      </c>
      <c r="E63" s="150">
        <f>IF(VLOOKUP(A63,Startlist!B:C,2,FALSE)=C63,"","ERINEV")</f>
      </c>
    </row>
    <row r="64" spans="1:5" ht="15">
      <c r="A64" s="151">
        <v>69</v>
      </c>
      <c r="B64" s="152" t="s">
        <v>1190</v>
      </c>
      <c r="C64" s="151" t="s">
        <v>1182</v>
      </c>
      <c r="D64" s="153" t="s">
        <v>1084</v>
      </c>
      <c r="E64" s="150">
        <f>IF(VLOOKUP(A64,Startlist!B:C,2,FALSE)=C64,"","ERINEV")</f>
      </c>
    </row>
    <row r="65" spans="1:5" ht="15">
      <c r="A65" s="151">
        <v>70</v>
      </c>
      <c r="B65" s="152" t="s">
        <v>1188</v>
      </c>
      <c r="C65" s="151" t="s">
        <v>1179</v>
      </c>
      <c r="D65" s="153" t="s">
        <v>1511</v>
      </c>
      <c r="E65" s="150">
        <f>IF(VLOOKUP(A65,Startlist!B:C,2,FALSE)=C65,"","ERINEV")</f>
      </c>
    </row>
    <row r="66" spans="1:5" ht="15">
      <c r="A66" s="151">
        <v>71</v>
      </c>
      <c r="B66" s="152" t="s">
        <v>1188</v>
      </c>
      <c r="C66" s="151" t="s">
        <v>1179</v>
      </c>
      <c r="D66" s="153" t="s">
        <v>1509</v>
      </c>
      <c r="E66" s="150">
        <f>IF(VLOOKUP(A66,Startlist!B:C,2,FALSE)=C66,"","ERINEV")</f>
      </c>
    </row>
    <row r="67" spans="1:5" ht="15">
      <c r="A67" s="151">
        <v>72</v>
      </c>
      <c r="B67" s="152" t="s">
        <v>1188</v>
      </c>
      <c r="C67" s="151" t="s">
        <v>1179</v>
      </c>
      <c r="D67" s="153" t="s">
        <v>1007</v>
      </c>
      <c r="E67" s="150">
        <f>IF(VLOOKUP(A67,Startlist!B:C,2,FALSE)=C67,"","ERINEV")</f>
      </c>
    </row>
    <row r="68" spans="1:5" ht="15">
      <c r="A68" s="151">
        <v>73</v>
      </c>
      <c r="B68" s="152" t="s">
        <v>1202</v>
      </c>
      <c r="C68" s="151" t="s">
        <v>1202</v>
      </c>
      <c r="D68" s="153" t="s">
        <v>1503</v>
      </c>
      <c r="E68" s="150">
        <f>IF(VLOOKUP(A68,Startlist!B:C,2,FALSE)=C68,"","ERINEV")</f>
      </c>
    </row>
    <row r="69" spans="1:5" ht="15">
      <c r="A69" s="151">
        <v>74</v>
      </c>
      <c r="B69" s="152" t="s">
        <v>1188</v>
      </c>
      <c r="C69" s="151" t="s">
        <v>1179</v>
      </c>
      <c r="D69" s="153" t="s">
        <v>1009</v>
      </c>
      <c r="E69" s="150">
        <f>IF(VLOOKUP(A69,Startlist!B:C,2,FALSE)=C69,"","ERINEV")</f>
      </c>
    </row>
    <row r="70" spans="1:5" ht="15">
      <c r="A70" s="151">
        <v>75</v>
      </c>
      <c r="B70" s="152" t="s">
        <v>1189</v>
      </c>
      <c r="C70" s="151" t="s">
        <v>1180</v>
      </c>
      <c r="D70" s="153" t="s">
        <v>1283</v>
      </c>
      <c r="E70" s="150">
        <f>IF(VLOOKUP(A70,Startlist!B:C,2,FALSE)=C70,"","ERINEV")</f>
      </c>
    </row>
    <row r="71" spans="1:5" ht="15">
      <c r="A71" s="151">
        <v>76</v>
      </c>
      <c r="B71" s="152" t="s">
        <v>1187</v>
      </c>
      <c r="C71" s="151" t="s">
        <v>1181</v>
      </c>
      <c r="D71" s="153" t="s">
        <v>1233</v>
      </c>
      <c r="E71" s="150">
        <f>IF(VLOOKUP(A71,Startlist!B:C,2,FALSE)=C71,"","ERINEV")</f>
      </c>
    </row>
    <row r="72" spans="1:5" ht="15">
      <c r="A72" s="151">
        <v>77</v>
      </c>
      <c r="B72" s="152" t="s">
        <v>1190</v>
      </c>
      <c r="C72" s="151" t="s">
        <v>1182</v>
      </c>
      <c r="D72" s="153" t="s">
        <v>1522</v>
      </c>
      <c r="E72" s="150">
        <f>IF(VLOOKUP(A72,Startlist!B:C,2,FALSE)=C72,"","ERINEV")</f>
      </c>
    </row>
    <row r="73" spans="1:5" ht="15">
      <c r="A73" s="151">
        <v>78</v>
      </c>
      <c r="B73" s="152" t="s">
        <v>1188</v>
      </c>
      <c r="C73" s="151" t="s">
        <v>1179</v>
      </c>
      <c r="D73" s="153" t="s">
        <v>1535</v>
      </c>
      <c r="E73" s="150">
        <f>IF(VLOOKUP(A73,Startlist!B:C,2,FALSE)=C73,"","ERINEV")</f>
      </c>
    </row>
    <row r="74" spans="1:5" ht="15">
      <c r="A74" s="151">
        <v>79</v>
      </c>
      <c r="B74" s="152" t="s">
        <v>1187</v>
      </c>
      <c r="C74" s="151" t="s">
        <v>1181</v>
      </c>
      <c r="D74" s="153" t="s">
        <v>1281</v>
      </c>
      <c r="E74" s="150">
        <f>IF(VLOOKUP(A74,Startlist!B:C,2,FALSE)=C74,"","ERINEV")</f>
      </c>
    </row>
    <row r="75" spans="1:5" ht="15">
      <c r="A75" s="151">
        <v>80</v>
      </c>
      <c r="B75" s="152" t="s">
        <v>1188</v>
      </c>
      <c r="C75" s="151" t="s">
        <v>1179</v>
      </c>
      <c r="D75" s="153" t="s">
        <v>1541</v>
      </c>
      <c r="E75" s="150">
        <f>IF(VLOOKUP(A75,Startlist!B:C,2,FALSE)=C75,"","ERINEV")</f>
      </c>
    </row>
    <row r="76" spans="1:5" ht="15">
      <c r="A76" s="151">
        <v>81</v>
      </c>
      <c r="B76" s="152" t="s">
        <v>1190</v>
      </c>
      <c r="C76" s="151" t="s">
        <v>1182</v>
      </c>
      <c r="D76" s="153" t="s">
        <v>1284</v>
      </c>
      <c r="E76" s="150">
        <f>IF(VLOOKUP(A76,Startlist!B:C,2,FALSE)=C76,"","ERINEV")</f>
      </c>
    </row>
    <row r="77" spans="1:5" ht="15">
      <c r="A77" s="151">
        <v>82</v>
      </c>
      <c r="B77" s="152" t="s">
        <v>1189</v>
      </c>
      <c r="C77" s="151" t="s">
        <v>1180</v>
      </c>
      <c r="D77" s="153" t="s">
        <v>1478</v>
      </c>
      <c r="E77" s="150">
        <f>IF(VLOOKUP(A77,Startlist!B:C,2,FALSE)=C77,"","ERINEV")</f>
      </c>
    </row>
    <row r="78" spans="1:5" ht="15">
      <c r="A78" s="151">
        <v>83</v>
      </c>
      <c r="B78" s="152" t="s">
        <v>1191</v>
      </c>
      <c r="C78" s="151" t="s">
        <v>1201</v>
      </c>
      <c r="D78" s="153" t="s">
        <v>1315</v>
      </c>
      <c r="E78" s="150">
        <f>IF(VLOOKUP(A78,Startlist!B:C,2,FALSE)=C78,"","ERINEV")</f>
      </c>
    </row>
    <row r="79" spans="1:5" ht="15">
      <c r="A79" s="151">
        <v>84</v>
      </c>
      <c r="B79" s="152" t="s">
        <v>1188</v>
      </c>
      <c r="C79" s="151" t="s">
        <v>1179</v>
      </c>
      <c r="D79" s="153" t="s">
        <v>1524</v>
      </c>
      <c r="E79" s="150">
        <f>IF(VLOOKUP(A79,Startlist!B:C,2,FALSE)=C79,"","ERINEV")</f>
      </c>
    </row>
    <row r="80" spans="1:5" ht="15">
      <c r="A80" s="151">
        <v>85</v>
      </c>
      <c r="B80" s="152" t="s">
        <v>1199</v>
      </c>
      <c r="C80" s="151" t="s">
        <v>1199</v>
      </c>
      <c r="D80" s="153" t="s">
        <v>1015</v>
      </c>
      <c r="E80" s="150">
        <f>IF(VLOOKUP(A80,Startlist!B:C,2,FALSE)=C80,"","ERINEV")</f>
      </c>
    </row>
    <row r="81" spans="1:5" ht="15">
      <c r="A81" s="151">
        <v>86</v>
      </c>
      <c r="B81" s="152" t="s">
        <v>1188</v>
      </c>
      <c r="C81" s="151" t="s">
        <v>1179</v>
      </c>
      <c r="D81" s="153" t="s">
        <v>1557</v>
      </c>
      <c r="E81" s="150">
        <f>IF(VLOOKUP(A81,Startlist!B:C,2,FALSE)=C81,"","ERINEV")</f>
      </c>
    </row>
    <row r="82" spans="1:5" ht="15">
      <c r="A82" s="151">
        <v>87</v>
      </c>
      <c r="B82" s="152" t="s">
        <v>1188</v>
      </c>
      <c r="C82" s="151" t="s">
        <v>1179</v>
      </c>
      <c r="D82" s="153" t="s">
        <v>1271</v>
      </c>
      <c r="E82" s="150">
        <f>IF(VLOOKUP(A82,Startlist!B:C,2,FALSE)=C82,"","ERINEV")</f>
      </c>
    </row>
    <row r="83" spans="1:5" ht="15">
      <c r="A83" s="151">
        <v>88</v>
      </c>
      <c r="B83" s="152" t="s">
        <v>1190</v>
      </c>
      <c r="C83" s="151" t="s">
        <v>1182</v>
      </c>
      <c r="D83" s="153" t="s">
        <v>1017</v>
      </c>
      <c r="E83" s="150">
        <f>IF(VLOOKUP(A83,Startlist!B:C,2,FALSE)=C83,"","ERINEV")</f>
      </c>
    </row>
    <row r="84" spans="1:5" ht="15">
      <c r="A84" s="151">
        <v>89</v>
      </c>
      <c r="B84" s="152" t="s">
        <v>1188</v>
      </c>
      <c r="C84" s="151" t="s">
        <v>1179</v>
      </c>
      <c r="D84" s="153" t="s">
        <v>1019</v>
      </c>
      <c r="E84" s="150">
        <f>IF(VLOOKUP(A84,Startlist!B:C,2,FALSE)=C84,"","ERINEV")</f>
      </c>
    </row>
    <row r="85" spans="1:5" ht="15">
      <c r="A85" s="151">
        <v>90</v>
      </c>
      <c r="B85" s="152" t="s">
        <v>1191</v>
      </c>
      <c r="C85" s="151" t="s">
        <v>1201</v>
      </c>
      <c r="D85" s="153" t="s">
        <v>1317</v>
      </c>
      <c r="E85" s="150">
        <f>IF(VLOOKUP(A85,Startlist!B:C,2,FALSE)=C85,"","ERINEV")</f>
      </c>
    </row>
    <row r="86" spans="1:5" ht="15">
      <c r="A86" s="151">
        <v>91</v>
      </c>
      <c r="B86" s="152" t="s">
        <v>1188</v>
      </c>
      <c r="C86" s="151" t="s">
        <v>1179</v>
      </c>
      <c r="D86" s="153" t="s">
        <v>1022</v>
      </c>
      <c r="E86" s="150">
        <f>IF(VLOOKUP(A86,Startlist!B:C,2,FALSE)=C86,"","ERINEV")</f>
      </c>
    </row>
    <row r="87" spans="1:5" ht="15">
      <c r="A87" s="151">
        <v>92</v>
      </c>
      <c r="B87" s="152" t="s">
        <v>1190</v>
      </c>
      <c r="C87" s="151" t="s">
        <v>1182</v>
      </c>
      <c r="D87" s="153" t="s">
        <v>1551</v>
      </c>
      <c r="E87" s="150">
        <f>IF(VLOOKUP(A87,Startlist!B:C,2,FALSE)=C87,"","ERINEV")</f>
      </c>
    </row>
    <row r="88" spans="1:5" ht="15">
      <c r="A88" s="151">
        <v>94</v>
      </c>
      <c r="B88" s="152" t="s">
        <v>1202</v>
      </c>
      <c r="C88" s="151" t="s">
        <v>1202</v>
      </c>
      <c r="D88" s="153" t="s">
        <v>1507</v>
      </c>
      <c r="E88" s="150">
        <f>IF(VLOOKUP(A88,Startlist!B:C,2,FALSE)=C88,"","ERINEV")</f>
      </c>
    </row>
    <row r="89" spans="1:5" ht="15">
      <c r="A89" s="151">
        <v>95</v>
      </c>
      <c r="B89" s="152" t="s">
        <v>1190</v>
      </c>
      <c r="C89" s="151" t="s">
        <v>1182</v>
      </c>
      <c r="D89" s="153" t="s">
        <v>1533</v>
      </c>
      <c r="E89" s="150">
        <f>IF(VLOOKUP(A89,Startlist!B:C,2,FALSE)=C89,"","ERINEV")</f>
      </c>
    </row>
    <row r="90" spans="1:5" ht="15">
      <c r="A90" s="151">
        <v>96</v>
      </c>
      <c r="B90" s="152" t="s">
        <v>1188</v>
      </c>
      <c r="C90" s="151" t="s">
        <v>1179</v>
      </c>
      <c r="D90" s="153" t="s">
        <v>1531</v>
      </c>
      <c r="E90" s="150">
        <f>IF(VLOOKUP(A90,Startlist!B:C,2,FALSE)=C90,"","ERINEV")</f>
      </c>
    </row>
    <row r="91" spans="1:5" ht="15">
      <c r="A91" s="151">
        <v>97</v>
      </c>
      <c r="B91" s="152" t="s">
        <v>1191</v>
      </c>
      <c r="C91" s="151" t="s">
        <v>1201</v>
      </c>
      <c r="D91" s="153" t="s">
        <v>1277</v>
      </c>
      <c r="E91" s="150">
        <f>IF(VLOOKUP(A91,Startlist!B:C,2,FALSE)=C91,"","ERINEV")</f>
      </c>
    </row>
    <row r="92" spans="1:5" ht="15">
      <c r="A92" s="151">
        <v>98</v>
      </c>
      <c r="B92" s="152" t="s">
        <v>1188</v>
      </c>
      <c r="C92" s="151" t="s">
        <v>1179</v>
      </c>
      <c r="D92" s="153" t="s">
        <v>1024</v>
      </c>
      <c r="E92" s="150">
        <f>IF(VLOOKUP(A92,Startlist!B:C,2,FALSE)=C92,"","ERINEV")</f>
      </c>
    </row>
    <row r="93" spans="1:5" ht="15">
      <c r="A93" s="151">
        <v>99</v>
      </c>
      <c r="B93" s="152" t="s">
        <v>1188</v>
      </c>
      <c r="C93" s="151" t="s">
        <v>1179</v>
      </c>
      <c r="D93" s="153" t="s">
        <v>1025</v>
      </c>
      <c r="E93" s="150">
        <f>IF(VLOOKUP(A93,Startlist!B:C,2,FALSE)=C93,"","ERINEV")</f>
      </c>
    </row>
    <row r="94" spans="1:5" ht="15">
      <c r="A94" s="151">
        <v>100</v>
      </c>
      <c r="B94" s="152" t="s">
        <v>1190</v>
      </c>
      <c r="C94" s="151" t="s">
        <v>1182</v>
      </c>
      <c r="D94" s="153" t="s">
        <v>1026</v>
      </c>
      <c r="E94" s="150">
        <f>IF(VLOOKUP(A94,Startlist!B:C,2,FALSE)=C94,"","ERINEV")</f>
      </c>
    </row>
    <row r="95" spans="1:5" ht="15">
      <c r="A95" s="151">
        <v>101</v>
      </c>
      <c r="B95" s="152" t="s">
        <v>1202</v>
      </c>
      <c r="C95" s="151" t="s">
        <v>1202</v>
      </c>
      <c r="D95" s="153" t="s">
        <v>1176</v>
      </c>
      <c r="E95" s="150">
        <f>IF(VLOOKUP(A95,Startlist!B:C,2,FALSE)=C95,"","ERINEV")</f>
      </c>
    </row>
    <row r="96" spans="1:5" ht="15">
      <c r="A96" s="151">
        <v>102</v>
      </c>
      <c r="B96" s="152" t="s">
        <v>1189</v>
      </c>
      <c r="C96" s="151" t="s">
        <v>1180</v>
      </c>
      <c r="D96" s="153" t="s">
        <v>1265</v>
      </c>
      <c r="E96" s="150">
        <f>IF(VLOOKUP(A96,Startlist!B:C,2,FALSE)=C96,"","ERINEV")</f>
      </c>
    </row>
    <row r="97" spans="1:5" ht="15">
      <c r="A97" s="151">
        <v>104</v>
      </c>
      <c r="B97" s="152" t="s">
        <v>1189</v>
      </c>
      <c r="C97" s="151" t="s">
        <v>1180</v>
      </c>
      <c r="D97" s="153" t="s">
        <v>1030</v>
      </c>
      <c r="E97" s="150">
        <f>IF(VLOOKUP(A97,Startlist!B:C,2,FALSE)=C97,"","ERINEV")</f>
      </c>
    </row>
    <row r="98" spans="1:5" ht="15">
      <c r="A98" s="151">
        <v>105</v>
      </c>
      <c r="B98" s="152" t="s">
        <v>1202</v>
      </c>
      <c r="C98" s="151" t="s">
        <v>1202</v>
      </c>
      <c r="D98" s="153" t="s">
        <v>1032</v>
      </c>
      <c r="E98" s="150">
        <f>IF(VLOOKUP(A98,Startlist!B:C,2,FALSE)=C98,"","ERINEV")</f>
      </c>
    </row>
    <row r="99" spans="1:5" ht="15">
      <c r="A99" s="151">
        <v>106</v>
      </c>
      <c r="B99" s="152" t="s">
        <v>1199</v>
      </c>
      <c r="C99" s="151" t="s">
        <v>1199</v>
      </c>
      <c r="D99" s="153" t="s">
        <v>1035</v>
      </c>
      <c r="E99" s="150">
        <f>IF(VLOOKUP(A99,Startlist!B:C,2,FALSE)=C99,"","ERINEV")</f>
      </c>
    </row>
    <row r="100" spans="1:5" ht="15">
      <c r="A100" s="151">
        <v>107</v>
      </c>
      <c r="B100" s="152" t="s">
        <v>1190</v>
      </c>
      <c r="C100" s="151" t="s">
        <v>1182</v>
      </c>
      <c r="D100" s="153" t="s">
        <v>1038</v>
      </c>
      <c r="E100" s="150">
        <f>IF(VLOOKUP(A100,Startlist!B:C,2,FALSE)=C100,"","ERINEV")</f>
      </c>
    </row>
    <row r="101" spans="1:5" ht="15">
      <c r="A101" s="151">
        <v>108</v>
      </c>
      <c r="B101" s="152" t="s">
        <v>1187</v>
      </c>
      <c r="C101" s="151" t="s">
        <v>1181</v>
      </c>
      <c r="D101" s="153" t="s">
        <v>1041</v>
      </c>
      <c r="E101" s="150">
        <f>IF(VLOOKUP(A101,Startlist!B:C,2,FALSE)=C101,"","ERINEV")</f>
      </c>
    </row>
    <row r="102" spans="1:5" ht="15">
      <c r="A102" s="151">
        <v>109</v>
      </c>
      <c r="B102" s="152" t="s">
        <v>1187</v>
      </c>
      <c r="C102" s="151" t="s">
        <v>1181</v>
      </c>
      <c r="D102" s="153" t="s">
        <v>1043</v>
      </c>
      <c r="E102" s="150">
        <f>IF(VLOOKUP(A102,Startlist!B:C,2,FALSE)=C102,"","ERINEV")</f>
      </c>
    </row>
    <row r="103" spans="1:5" ht="15">
      <c r="A103" s="151">
        <v>110</v>
      </c>
      <c r="B103" s="152" t="s">
        <v>1187</v>
      </c>
      <c r="C103" s="151" t="s">
        <v>1181</v>
      </c>
      <c r="D103" s="153" t="s">
        <v>1044</v>
      </c>
      <c r="E103" s="150">
        <f>IF(VLOOKUP(A103,Startlist!B:C,2,FALSE)=C103,"","ERINEV")</f>
      </c>
    </row>
    <row r="104" spans="1:5" ht="15">
      <c r="A104" s="151">
        <v>111</v>
      </c>
      <c r="B104" s="152" t="s">
        <v>1187</v>
      </c>
      <c r="C104" s="151" t="s">
        <v>1181</v>
      </c>
      <c r="D104" s="153" t="s">
        <v>1047</v>
      </c>
      <c r="E104" s="150">
        <f>IF(VLOOKUP(A104,Startlist!B:C,2,FALSE)=C104,"","ERINEV")</f>
      </c>
    </row>
    <row r="105" spans="1:5" ht="15">
      <c r="A105" s="151">
        <v>112</v>
      </c>
      <c r="B105" s="152" t="s">
        <v>1187</v>
      </c>
      <c r="C105" s="151" t="s">
        <v>1181</v>
      </c>
      <c r="D105" s="153" t="s">
        <v>1050</v>
      </c>
      <c r="E105" s="150">
        <f>IF(VLOOKUP(A105,Startlist!B:C,2,FALSE)=C105,"","ERINEV")</f>
      </c>
    </row>
    <row r="106" spans="1:5" ht="15">
      <c r="A106" s="151">
        <v>113</v>
      </c>
      <c r="B106" s="152" t="s">
        <v>1188</v>
      </c>
      <c r="C106" s="151" t="s">
        <v>1179</v>
      </c>
      <c r="D106" s="153" t="s">
        <v>1439</v>
      </c>
      <c r="E106" s="150">
        <f>IF(VLOOKUP(A106,Startlist!B:C,2,FALSE)=C106,"","ERINEV")</f>
      </c>
    </row>
    <row r="107" spans="1:5" ht="15">
      <c r="A107" s="151">
        <v>114</v>
      </c>
      <c r="B107" s="152" t="s">
        <v>1188</v>
      </c>
      <c r="C107" s="151" t="s">
        <v>1179</v>
      </c>
      <c r="D107" s="153" t="s">
        <v>1053</v>
      </c>
      <c r="E107" s="150">
        <f>IF(VLOOKUP(A107,Startlist!B:C,2,FALSE)=C107,"","ERINEV")</f>
      </c>
    </row>
    <row r="108" spans="1:5" ht="15">
      <c r="A108" s="151">
        <v>115</v>
      </c>
      <c r="B108" s="152" t="s">
        <v>1188</v>
      </c>
      <c r="C108" s="151" t="s">
        <v>1179</v>
      </c>
      <c r="D108" s="153" t="s">
        <v>1054</v>
      </c>
      <c r="E108" s="150">
        <f>IF(VLOOKUP(A108,Startlist!B:C,2,FALSE)=C108,"","ERINEV")</f>
      </c>
    </row>
    <row r="109" spans="1:5" ht="15">
      <c r="A109" s="151">
        <v>116</v>
      </c>
      <c r="B109" s="152" t="s">
        <v>1188</v>
      </c>
      <c r="C109" s="151" t="s">
        <v>1179</v>
      </c>
      <c r="D109" s="153" t="s">
        <v>1058</v>
      </c>
      <c r="E109" s="150">
        <f>IF(VLOOKUP(A109,Startlist!B:C,2,FALSE)=C109,"","ERINEV")</f>
      </c>
    </row>
    <row r="110" spans="1:5" ht="15">
      <c r="A110" s="151">
        <v>117</v>
      </c>
      <c r="B110" s="152" t="s">
        <v>1188</v>
      </c>
      <c r="C110" s="151" t="s">
        <v>1179</v>
      </c>
      <c r="D110" s="153" t="s">
        <v>1060</v>
      </c>
      <c r="E110" s="150">
        <f>IF(VLOOKUP(A110,Startlist!B:C,2,FALSE)=C110,"","ERINEV")</f>
      </c>
    </row>
    <row r="111" spans="1:5" ht="15">
      <c r="A111" s="151">
        <v>118</v>
      </c>
      <c r="B111" s="152" t="s">
        <v>1188</v>
      </c>
      <c r="C111" s="151" t="s">
        <v>1179</v>
      </c>
      <c r="D111" s="153" t="s">
        <v>1063</v>
      </c>
      <c r="E111" s="150">
        <f>IF(VLOOKUP(A111,Startlist!B:C,2,FALSE)=C111,"","ERINEV")</f>
      </c>
    </row>
    <row r="112" spans="1:5" ht="15">
      <c r="A112" s="151">
        <v>120</v>
      </c>
      <c r="B112" s="152" t="s">
        <v>1189</v>
      </c>
      <c r="C112" s="151" t="s">
        <v>1180</v>
      </c>
      <c r="D112" s="153" t="s">
        <v>1406</v>
      </c>
      <c r="E112" s="150">
        <f>IF(VLOOKUP(A112,Startlist!B:C,2,FALSE)=C112,"","ERINEV")</f>
      </c>
    </row>
    <row r="113" spans="1:5" ht="15">
      <c r="A113" s="151">
        <v>121</v>
      </c>
      <c r="B113" s="152" t="s">
        <v>1190</v>
      </c>
      <c r="C113" s="151" t="s">
        <v>1182</v>
      </c>
      <c r="D113" s="153" t="s">
        <v>1065</v>
      </c>
      <c r="E113" s="150">
        <f>IF(VLOOKUP(A113,Startlist!B:C,2,FALSE)=C113,"","ERINEV")</f>
      </c>
    </row>
    <row r="114" spans="1:5" ht="15">
      <c r="A114" s="151">
        <v>122</v>
      </c>
      <c r="B114" s="152" t="s">
        <v>1190</v>
      </c>
      <c r="C114" s="151" t="s">
        <v>1182</v>
      </c>
      <c r="D114" s="153" t="s">
        <v>1068</v>
      </c>
      <c r="E114" s="150">
        <f>IF(VLOOKUP(A114,Startlist!B:C,2,FALSE)=C114,"","ERINEV")</f>
      </c>
    </row>
    <row r="115" spans="1:5" ht="15">
      <c r="A115" s="151">
        <v>123</v>
      </c>
      <c r="B115" s="152" t="s">
        <v>1199</v>
      </c>
      <c r="C115" s="151" t="s">
        <v>1199</v>
      </c>
      <c r="D115" s="153" t="s">
        <v>1070</v>
      </c>
      <c r="E115" s="150">
        <f>IF(VLOOKUP(A115,Startlist!B:C,2,FALSE)=C115,"","ERINEV")</f>
      </c>
    </row>
    <row r="116" spans="1:5" ht="15">
      <c r="A116" s="151">
        <v>124</v>
      </c>
      <c r="B116" s="152" t="s">
        <v>1199</v>
      </c>
      <c r="C116" s="151" t="s">
        <v>1199</v>
      </c>
      <c r="D116" s="153" t="s">
        <v>1072</v>
      </c>
      <c r="E116" s="150">
        <f>IF(VLOOKUP(A116,Startlist!B:C,2,FALSE)=C116,"","ERINEV")</f>
      </c>
    </row>
    <row r="117" spans="1:5" ht="15">
      <c r="A117" s="151">
        <v>125</v>
      </c>
      <c r="B117" s="152" t="s">
        <v>1199</v>
      </c>
      <c r="C117" s="151" t="s">
        <v>1199</v>
      </c>
      <c r="D117" s="153" t="s">
        <v>1085</v>
      </c>
      <c r="E117" s="150">
        <f>IF(VLOOKUP(A117,Startlist!B:C,2,FALSE)=C117,"","ERINEV")</f>
      </c>
    </row>
    <row r="118" spans="1:5" ht="15">
      <c r="A118" s="151">
        <v>126</v>
      </c>
      <c r="B118" s="152" t="s">
        <v>1202</v>
      </c>
      <c r="C118" s="151" t="s">
        <v>1202</v>
      </c>
      <c r="D118" s="153" t="s">
        <v>1537</v>
      </c>
      <c r="E118" s="150">
        <f>IF(VLOOKUP(A118,Startlist!B:C,2,FALSE)=C118,"","ERINEV")</f>
      </c>
    </row>
    <row r="119" spans="1:5" ht="15">
      <c r="A119" s="151">
        <v>127</v>
      </c>
      <c r="B119" s="152" t="s">
        <v>1566</v>
      </c>
      <c r="C119" s="151" t="s">
        <v>1288</v>
      </c>
      <c r="D119" s="153" t="s">
        <v>1076</v>
      </c>
      <c r="E119" s="150">
        <f>IF(VLOOKUP(A119,Startlist!B:C,2,FALSE)=C119,"","ERINEV")</f>
      </c>
    </row>
    <row r="120" spans="1:5" ht="15">
      <c r="A120" s="151">
        <v>128</v>
      </c>
      <c r="B120" s="152" t="s">
        <v>1566</v>
      </c>
      <c r="C120" s="151" t="s">
        <v>1288</v>
      </c>
      <c r="D120" s="153" t="s">
        <v>1078</v>
      </c>
      <c r="E120" s="150">
        <f>IF(VLOOKUP(A120,Startlist!B:C,2,FALSE)=C120,"","ERINEV")</f>
      </c>
    </row>
    <row r="121" spans="1:5" ht="15">
      <c r="A121" s="151">
        <v>129</v>
      </c>
      <c r="B121" s="152" t="s">
        <v>1566</v>
      </c>
      <c r="C121" s="151" t="s">
        <v>1288</v>
      </c>
      <c r="D121" s="153" t="s">
        <v>1079</v>
      </c>
      <c r="E121" s="150">
        <f>IF(VLOOKUP(A121,Startlist!B:C,2,FALSE)=C121,"","ERINEV")</f>
      </c>
    </row>
    <row r="122" spans="1:5" ht="15">
      <c r="A122" s="151">
        <v>130</v>
      </c>
      <c r="B122" s="152" t="s">
        <v>1566</v>
      </c>
      <c r="C122" s="151" t="s">
        <v>1288</v>
      </c>
      <c r="D122" s="153" t="s">
        <v>1081</v>
      </c>
      <c r="E122" s="150">
        <f>IF(VLOOKUP(A122,Startlist!B:C,2,FALSE)=C122,"","ERINEV")</f>
      </c>
    </row>
  </sheetData>
  <sheetProtection/>
  <autoFilter ref="A1:E122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Y249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2" sqref="A2:N2"/>
    </sheetView>
  </sheetViews>
  <sheetFormatPr defaultColWidth="9.140625" defaultRowHeight="12.75"/>
  <cols>
    <col min="1" max="1" width="7.140625" style="0" customWidth="1"/>
    <col min="2" max="2" width="4.28125" style="19" customWidth="1"/>
    <col min="3" max="3" width="24.28125" style="0" customWidth="1"/>
    <col min="4" max="12" width="6.8515625" style="0" customWidth="1"/>
    <col min="13" max="13" width="6.7109375" style="85" customWidth="1"/>
    <col min="14" max="14" width="15.00390625" style="0" customWidth="1"/>
    <col min="15" max="15" width="9.140625" style="48" customWidth="1"/>
    <col min="16" max="16" width="15.140625" style="0" bestFit="1" customWidth="1"/>
  </cols>
  <sheetData>
    <row r="1" spans="1:14" ht="6" customHeight="1">
      <c r="A1" s="4"/>
      <c r="B1" s="21"/>
      <c r="C1" s="4"/>
      <c r="D1" s="4"/>
      <c r="E1" s="4"/>
      <c r="F1" s="4"/>
      <c r="G1" s="4"/>
      <c r="H1" s="4"/>
      <c r="I1" s="4"/>
      <c r="J1" s="4"/>
      <c r="K1" s="4"/>
      <c r="L1" s="4"/>
      <c r="N1" s="4"/>
    </row>
    <row r="2" spans="1:14" ht="15.75">
      <c r="A2" s="216" t="str">
        <f>Startlist!$F2</f>
        <v>Lääne-Eesti rahvaralli 2024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</row>
    <row r="3" spans="1:14" ht="15">
      <c r="A3" s="217" t="str">
        <f>Startlist!$F3</f>
        <v>18.05.2024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</row>
    <row r="4" spans="1:14" ht="15">
      <c r="A4" s="217" t="str">
        <f>Startlist!$F4</f>
        <v>Läänemaa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</row>
    <row r="5" spans="1:14" ht="15">
      <c r="A5" s="34" t="s">
        <v>1209</v>
      </c>
      <c r="B5" s="32"/>
      <c r="C5" s="33"/>
      <c r="D5" s="33"/>
      <c r="E5" s="33"/>
      <c r="F5" s="33"/>
      <c r="G5" s="33"/>
      <c r="H5" s="33"/>
      <c r="I5" s="33"/>
      <c r="J5" s="33"/>
      <c r="K5" s="33"/>
      <c r="L5" s="33"/>
      <c r="M5" s="86"/>
      <c r="N5" s="33"/>
    </row>
    <row r="6" spans="1:14" ht="12.75">
      <c r="A6" s="96" t="s">
        <v>1217</v>
      </c>
      <c r="B6" s="97" t="s">
        <v>1293</v>
      </c>
      <c r="C6" s="98" t="s">
        <v>1294</v>
      </c>
      <c r="D6" s="215" t="s">
        <v>1305</v>
      </c>
      <c r="E6" s="215"/>
      <c r="F6" s="215"/>
      <c r="G6" s="215"/>
      <c r="H6" s="215"/>
      <c r="I6" s="215"/>
      <c r="J6" s="215"/>
      <c r="K6" s="215"/>
      <c r="L6" s="215"/>
      <c r="M6" s="140" t="s">
        <v>1296</v>
      </c>
      <c r="N6" s="99" t="s">
        <v>1302</v>
      </c>
    </row>
    <row r="7" spans="1:14" ht="12.75">
      <c r="A7" s="100" t="s">
        <v>1304</v>
      </c>
      <c r="B7" s="101"/>
      <c r="C7" s="102" t="s">
        <v>1215</v>
      </c>
      <c r="D7" s="103">
        <v>1</v>
      </c>
      <c r="E7" s="103">
        <v>2</v>
      </c>
      <c r="F7" s="103">
        <v>3</v>
      </c>
      <c r="G7" s="103">
        <v>4</v>
      </c>
      <c r="H7" s="103">
        <v>5</v>
      </c>
      <c r="I7" s="103">
        <v>6</v>
      </c>
      <c r="J7" s="103">
        <v>7</v>
      </c>
      <c r="K7" s="103">
        <v>8</v>
      </c>
      <c r="L7" s="103">
        <v>9</v>
      </c>
      <c r="M7" s="141"/>
      <c r="N7" s="100" t="s">
        <v>1303</v>
      </c>
    </row>
    <row r="8" spans="1:25" ht="12.75">
      <c r="A8" s="104" t="s">
        <v>1601</v>
      </c>
      <c r="B8" s="88">
        <v>32</v>
      </c>
      <c r="C8" s="89" t="s">
        <v>1669</v>
      </c>
      <c r="D8" s="50" t="s">
        <v>1830</v>
      </c>
      <c r="E8" s="49" t="s">
        <v>1831</v>
      </c>
      <c r="F8" s="49" t="s">
        <v>1832</v>
      </c>
      <c r="G8" s="49" t="s">
        <v>62</v>
      </c>
      <c r="H8" s="49" t="s">
        <v>63</v>
      </c>
      <c r="I8" s="49" t="s">
        <v>64</v>
      </c>
      <c r="J8" s="49" t="s">
        <v>416</v>
      </c>
      <c r="K8" s="87" t="s">
        <v>119</v>
      </c>
      <c r="L8" s="87" t="s">
        <v>417</v>
      </c>
      <c r="M8" s="109"/>
      <c r="N8" s="113" t="s">
        <v>418</v>
      </c>
      <c r="O8" s="212"/>
      <c r="S8" s="48"/>
      <c r="T8" s="48"/>
      <c r="U8" s="48"/>
      <c r="V8" s="48"/>
      <c r="W8" s="48"/>
      <c r="X8" s="48"/>
      <c r="Y8" s="48"/>
    </row>
    <row r="9" spans="1:25" ht="12.75">
      <c r="A9" s="105" t="s">
        <v>1199</v>
      </c>
      <c r="B9" s="28"/>
      <c r="C9" s="29" t="s">
        <v>1227</v>
      </c>
      <c r="D9" s="50" t="s">
        <v>1833</v>
      </c>
      <c r="E9" s="49" t="s">
        <v>1606</v>
      </c>
      <c r="F9" s="49" t="s">
        <v>1624</v>
      </c>
      <c r="G9" s="49" t="s">
        <v>1646</v>
      </c>
      <c r="H9" s="49" t="s">
        <v>1612</v>
      </c>
      <c r="I9" s="30" t="s">
        <v>1606</v>
      </c>
      <c r="J9" s="30" t="s">
        <v>1612</v>
      </c>
      <c r="K9" s="107" t="s">
        <v>1761</v>
      </c>
      <c r="L9" s="107" t="s">
        <v>1853</v>
      </c>
      <c r="M9" s="110"/>
      <c r="N9" s="112" t="s">
        <v>1607</v>
      </c>
      <c r="O9" s="213"/>
      <c r="S9" s="48"/>
      <c r="T9" s="48"/>
      <c r="U9" s="48"/>
      <c r="V9" s="48"/>
      <c r="W9" s="48"/>
      <c r="X9" s="48"/>
      <c r="Y9" s="48"/>
    </row>
    <row r="10" spans="1:25" ht="12.75">
      <c r="A10" s="106" t="s">
        <v>32</v>
      </c>
      <c r="B10" s="25">
        <v>35</v>
      </c>
      <c r="C10" s="26" t="s">
        <v>1672</v>
      </c>
      <c r="D10" s="23" t="s">
        <v>1845</v>
      </c>
      <c r="E10" s="27" t="s">
        <v>1846</v>
      </c>
      <c r="F10" s="27" t="s">
        <v>1847</v>
      </c>
      <c r="G10" s="27" t="s">
        <v>71</v>
      </c>
      <c r="H10" s="27" t="s">
        <v>72</v>
      </c>
      <c r="I10" s="49" t="s">
        <v>73</v>
      </c>
      <c r="J10" s="49" t="s">
        <v>426</v>
      </c>
      <c r="K10" s="108" t="s">
        <v>240</v>
      </c>
      <c r="L10" s="108" t="s">
        <v>1931</v>
      </c>
      <c r="M10" s="111" t="s">
        <v>33</v>
      </c>
      <c r="N10" s="113" t="s">
        <v>427</v>
      </c>
      <c r="O10" s="212"/>
      <c r="S10" s="48"/>
      <c r="T10" s="48"/>
      <c r="U10" s="48"/>
      <c r="V10" s="48"/>
      <c r="W10" s="48"/>
      <c r="X10" s="48"/>
      <c r="Y10" s="48"/>
    </row>
    <row r="11" spans="1:25" ht="12.75">
      <c r="A11" s="105" t="s">
        <v>1199</v>
      </c>
      <c r="B11" s="28"/>
      <c r="C11" s="29" t="s">
        <v>1592</v>
      </c>
      <c r="D11" s="24" t="s">
        <v>1840</v>
      </c>
      <c r="E11" s="30" t="s">
        <v>2093</v>
      </c>
      <c r="F11" s="30" t="s">
        <v>1618</v>
      </c>
      <c r="G11" s="30" t="s">
        <v>196</v>
      </c>
      <c r="H11" s="30" t="s">
        <v>1833</v>
      </c>
      <c r="I11" s="30" t="s">
        <v>197</v>
      </c>
      <c r="J11" s="30" t="s">
        <v>1843</v>
      </c>
      <c r="K11" s="107" t="s">
        <v>197</v>
      </c>
      <c r="L11" s="107" t="s">
        <v>197</v>
      </c>
      <c r="M11" s="110"/>
      <c r="N11" s="112" t="s">
        <v>428</v>
      </c>
      <c r="O11" s="213"/>
      <c r="S11" s="48"/>
      <c r="T11" s="48"/>
      <c r="U11" s="48"/>
      <c r="V11" s="48"/>
      <c r="W11" s="48"/>
      <c r="X11" s="48"/>
      <c r="Y11" s="48"/>
    </row>
    <row r="12" spans="1:25" ht="12.75">
      <c r="A12" s="106" t="s">
        <v>1774</v>
      </c>
      <c r="B12" s="25">
        <v>43</v>
      </c>
      <c r="C12" s="26" t="s">
        <v>1680</v>
      </c>
      <c r="D12" s="50" t="s">
        <v>1834</v>
      </c>
      <c r="E12" s="49" t="s">
        <v>1835</v>
      </c>
      <c r="F12" s="49" t="s">
        <v>1836</v>
      </c>
      <c r="G12" s="49" t="s">
        <v>80</v>
      </c>
      <c r="H12" s="49" t="s">
        <v>57</v>
      </c>
      <c r="I12" s="27" t="s">
        <v>81</v>
      </c>
      <c r="J12" s="27" t="s">
        <v>521</v>
      </c>
      <c r="K12" s="108" t="s">
        <v>157</v>
      </c>
      <c r="L12" s="108" t="s">
        <v>244</v>
      </c>
      <c r="M12" s="111"/>
      <c r="N12" s="113" t="s">
        <v>522</v>
      </c>
      <c r="O12" s="212"/>
      <c r="S12" s="48"/>
      <c r="T12" s="48"/>
      <c r="U12" s="48"/>
      <c r="V12" s="48"/>
      <c r="W12" s="48"/>
      <c r="X12" s="48"/>
      <c r="Y12" s="48"/>
    </row>
    <row r="13" spans="1:25" ht="12.75">
      <c r="A13" s="105" t="s">
        <v>1179</v>
      </c>
      <c r="B13" s="28"/>
      <c r="C13" s="29" t="s">
        <v>1380</v>
      </c>
      <c r="D13" s="50" t="s">
        <v>2080</v>
      </c>
      <c r="E13" s="49" t="s">
        <v>1613</v>
      </c>
      <c r="F13" s="49" t="s">
        <v>1613</v>
      </c>
      <c r="G13" s="49" t="s">
        <v>1814</v>
      </c>
      <c r="H13" s="49" t="s">
        <v>1764</v>
      </c>
      <c r="I13" s="30" t="s">
        <v>2004</v>
      </c>
      <c r="J13" s="30" t="s">
        <v>1642</v>
      </c>
      <c r="K13" s="107" t="s">
        <v>209</v>
      </c>
      <c r="L13" s="107" t="s">
        <v>1993</v>
      </c>
      <c r="M13" s="110"/>
      <c r="N13" s="112" t="s">
        <v>523</v>
      </c>
      <c r="O13" s="213"/>
      <c r="S13" s="48"/>
      <c r="T13" s="48"/>
      <c r="U13" s="48"/>
      <c r="V13" s="48"/>
      <c r="W13" s="48"/>
      <c r="X13" s="48"/>
      <c r="Y13" s="48"/>
    </row>
    <row r="14" spans="1:25" ht="12.75">
      <c r="A14" s="106" t="s">
        <v>1619</v>
      </c>
      <c r="B14" s="25">
        <v>47</v>
      </c>
      <c r="C14" s="26" t="s">
        <v>1684</v>
      </c>
      <c r="D14" s="23" t="s">
        <v>1841</v>
      </c>
      <c r="E14" s="27" t="s">
        <v>1605</v>
      </c>
      <c r="F14" s="27" t="s">
        <v>1842</v>
      </c>
      <c r="G14" s="27" t="s">
        <v>59</v>
      </c>
      <c r="H14" s="27" t="s">
        <v>60</v>
      </c>
      <c r="I14" s="49" t="s">
        <v>61</v>
      </c>
      <c r="J14" s="49" t="s">
        <v>519</v>
      </c>
      <c r="K14" s="108" t="s">
        <v>2112</v>
      </c>
      <c r="L14" s="108" t="s">
        <v>520</v>
      </c>
      <c r="M14" s="111" t="s">
        <v>39</v>
      </c>
      <c r="N14" s="113" t="s">
        <v>798</v>
      </c>
      <c r="O14" s="212"/>
      <c r="S14" s="48"/>
      <c r="T14" s="48"/>
      <c r="U14" s="48"/>
      <c r="V14" s="48"/>
      <c r="W14" s="48"/>
      <c r="X14" s="48"/>
      <c r="Y14" s="48"/>
    </row>
    <row r="15" spans="1:25" ht="12.75">
      <c r="A15" s="105" t="s">
        <v>1199</v>
      </c>
      <c r="B15" s="28"/>
      <c r="C15" s="29" t="s">
        <v>975</v>
      </c>
      <c r="D15" s="24" t="s">
        <v>1612</v>
      </c>
      <c r="E15" s="30" t="s">
        <v>1630</v>
      </c>
      <c r="F15" s="30" t="s">
        <v>1893</v>
      </c>
      <c r="G15" s="30" t="s">
        <v>1761</v>
      </c>
      <c r="H15" s="30" t="s">
        <v>1767</v>
      </c>
      <c r="I15" s="30" t="s">
        <v>1833</v>
      </c>
      <c r="J15" s="30" t="s">
        <v>1833</v>
      </c>
      <c r="K15" s="107" t="s">
        <v>1606</v>
      </c>
      <c r="L15" s="107" t="s">
        <v>1606</v>
      </c>
      <c r="M15" s="110"/>
      <c r="N15" s="112" t="s">
        <v>799</v>
      </c>
      <c r="O15" s="213"/>
      <c r="S15" s="48"/>
      <c r="T15" s="48"/>
      <c r="U15" s="48"/>
      <c r="V15" s="48"/>
      <c r="W15" s="48"/>
      <c r="X15" s="48"/>
      <c r="Y15" s="48"/>
    </row>
    <row r="16" spans="1:25" ht="12.75">
      <c r="A16" s="106" t="s">
        <v>1844</v>
      </c>
      <c r="B16" s="25">
        <v>37</v>
      </c>
      <c r="C16" s="26" t="s">
        <v>1674</v>
      </c>
      <c r="D16" s="50" t="s">
        <v>1837</v>
      </c>
      <c r="E16" s="49" t="s">
        <v>1838</v>
      </c>
      <c r="F16" s="49" t="s">
        <v>1839</v>
      </c>
      <c r="G16" s="49" t="s">
        <v>56</v>
      </c>
      <c r="H16" s="49" t="s">
        <v>57</v>
      </c>
      <c r="I16" s="49" t="s">
        <v>58</v>
      </c>
      <c r="J16" s="49" t="s">
        <v>419</v>
      </c>
      <c r="K16" s="108" t="s">
        <v>420</v>
      </c>
      <c r="L16" s="108" t="s">
        <v>1923</v>
      </c>
      <c r="M16" s="111" t="s">
        <v>39</v>
      </c>
      <c r="N16" s="113" t="s">
        <v>800</v>
      </c>
      <c r="O16" s="212"/>
      <c r="S16" s="48"/>
      <c r="T16" s="48"/>
      <c r="U16" s="48"/>
      <c r="V16" s="48"/>
      <c r="W16" s="48"/>
      <c r="X16" s="48"/>
      <c r="Y16" s="48"/>
    </row>
    <row r="17" spans="1:25" ht="12.75">
      <c r="A17" s="105" t="s">
        <v>1199</v>
      </c>
      <c r="B17" s="28"/>
      <c r="C17" s="29" t="s">
        <v>975</v>
      </c>
      <c r="D17" s="24" t="s">
        <v>1606</v>
      </c>
      <c r="E17" s="30" t="s">
        <v>2015</v>
      </c>
      <c r="F17" s="30" t="s">
        <v>1778</v>
      </c>
      <c r="G17" s="30" t="s">
        <v>1606</v>
      </c>
      <c r="H17" s="30" t="s">
        <v>1893</v>
      </c>
      <c r="I17" s="30" t="s">
        <v>1853</v>
      </c>
      <c r="J17" s="30" t="s">
        <v>1788</v>
      </c>
      <c r="K17" s="107" t="s">
        <v>1853</v>
      </c>
      <c r="L17" s="107" t="s">
        <v>1612</v>
      </c>
      <c r="M17" s="110"/>
      <c r="N17" s="112" t="s">
        <v>801</v>
      </c>
      <c r="O17" s="213"/>
      <c r="S17" s="48"/>
      <c r="T17" s="48"/>
      <c r="U17" s="48"/>
      <c r="V17" s="48"/>
      <c r="W17" s="48"/>
      <c r="X17" s="48"/>
      <c r="Y17" s="48"/>
    </row>
    <row r="18" spans="1:15" ht="12.75">
      <c r="A18" s="106" t="s">
        <v>2083</v>
      </c>
      <c r="B18" s="25">
        <v>74</v>
      </c>
      <c r="C18" s="26" t="s">
        <v>1711</v>
      </c>
      <c r="D18" s="23" t="s">
        <v>1988</v>
      </c>
      <c r="E18" s="27" t="s">
        <v>1989</v>
      </c>
      <c r="F18" s="27" t="s">
        <v>1990</v>
      </c>
      <c r="G18" s="27" t="s">
        <v>1895</v>
      </c>
      <c r="H18" s="27" t="s">
        <v>163</v>
      </c>
      <c r="I18" s="49" t="s">
        <v>164</v>
      </c>
      <c r="J18" s="49" t="s">
        <v>148</v>
      </c>
      <c r="K18" s="87" t="s">
        <v>244</v>
      </c>
      <c r="L18" s="87" t="s">
        <v>249</v>
      </c>
      <c r="M18" s="109"/>
      <c r="N18" s="113" t="s">
        <v>558</v>
      </c>
      <c r="O18" s="212"/>
    </row>
    <row r="19" spans="1:15" ht="12.75">
      <c r="A19" s="105" t="s">
        <v>1179</v>
      </c>
      <c r="B19" s="28"/>
      <c r="C19" s="29" t="s">
        <v>1012</v>
      </c>
      <c r="D19" s="24" t="s">
        <v>2316</v>
      </c>
      <c r="E19" s="30" t="s">
        <v>1763</v>
      </c>
      <c r="F19" s="30" t="s">
        <v>1899</v>
      </c>
      <c r="G19" s="30" t="s">
        <v>1998</v>
      </c>
      <c r="H19" s="30" t="s">
        <v>1900</v>
      </c>
      <c r="I19" s="49" t="s">
        <v>2005</v>
      </c>
      <c r="J19" s="49" t="s">
        <v>251</v>
      </c>
      <c r="K19" s="107" t="s">
        <v>2084</v>
      </c>
      <c r="L19" s="107" t="s">
        <v>2092</v>
      </c>
      <c r="M19" s="110"/>
      <c r="N19" s="112" t="s">
        <v>559</v>
      </c>
      <c r="O19" s="213"/>
    </row>
    <row r="20" spans="1:15" ht="12.75">
      <c r="A20" s="106" t="s">
        <v>1637</v>
      </c>
      <c r="B20" s="25">
        <v>98</v>
      </c>
      <c r="C20" s="26" t="s">
        <v>1735</v>
      </c>
      <c r="D20" s="23" t="s">
        <v>2213</v>
      </c>
      <c r="E20" s="27" t="s">
        <v>2214</v>
      </c>
      <c r="F20" s="27" t="s">
        <v>2215</v>
      </c>
      <c r="G20" s="27" t="s">
        <v>198</v>
      </c>
      <c r="H20" s="27" t="s">
        <v>1950</v>
      </c>
      <c r="I20" s="27" t="s">
        <v>199</v>
      </c>
      <c r="J20" s="27" t="s">
        <v>605</v>
      </c>
      <c r="K20" s="87" t="s">
        <v>1787</v>
      </c>
      <c r="L20" s="87" t="s">
        <v>606</v>
      </c>
      <c r="M20" s="109"/>
      <c r="N20" s="113" t="s">
        <v>607</v>
      </c>
      <c r="O20" s="212"/>
    </row>
    <row r="21" spans="1:15" ht="12.75">
      <c r="A21" s="105" t="s">
        <v>1179</v>
      </c>
      <c r="B21" s="28"/>
      <c r="C21" s="29" t="s">
        <v>1006</v>
      </c>
      <c r="D21" s="24" t="s">
        <v>2003</v>
      </c>
      <c r="E21" s="30" t="s">
        <v>2216</v>
      </c>
      <c r="F21" s="30" t="s">
        <v>2325</v>
      </c>
      <c r="G21" s="30" t="s">
        <v>1760</v>
      </c>
      <c r="H21" s="30" t="s">
        <v>83</v>
      </c>
      <c r="I21" s="30" t="s">
        <v>2084</v>
      </c>
      <c r="J21" s="30" t="s">
        <v>1909</v>
      </c>
      <c r="K21" s="107" t="s">
        <v>2092</v>
      </c>
      <c r="L21" s="107" t="s">
        <v>82</v>
      </c>
      <c r="M21" s="110"/>
      <c r="N21" s="112" t="s">
        <v>1932</v>
      </c>
      <c r="O21" s="213"/>
    </row>
    <row r="22" spans="1:15" ht="12.75">
      <c r="A22" s="106" t="s">
        <v>1792</v>
      </c>
      <c r="B22" s="25">
        <v>33</v>
      </c>
      <c r="C22" s="26" t="s">
        <v>1670</v>
      </c>
      <c r="D22" s="23" t="s">
        <v>1850</v>
      </c>
      <c r="E22" s="27" t="s">
        <v>1851</v>
      </c>
      <c r="F22" s="27" t="s">
        <v>1852</v>
      </c>
      <c r="G22" s="27" t="s">
        <v>68</v>
      </c>
      <c r="H22" s="27" t="s">
        <v>69</v>
      </c>
      <c r="I22" s="49" t="s">
        <v>70</v>
      </c>
      <c r="J22" s="49" t="s">
        <v>416</v>
      </c>
      <c r="K22" s="87" t="s">
        <v>421</v>
      </c>
      <c r="L22" s="87" t="s">
        <v>422</v>
      </c>
      <c r="M22" s="109" t="s">
        <v>39</v>
      </c>
      <c r="N22" s="113" t="s">
        <v>802</v>
      </c>
      <c r="O22" s="212"/>
    </row>
    <row r="23" spans="1:15" ht="12.75">
      <c r="A23" s="105" t="s">
        <v>1199</v>
      </c>
      <c r="B23" s="28"/>
      <c r="C23" s="29" t="s">
        <v>1363</v>
      </c>
      <c r="D23" s="24" t="s">
        <v>1849</v>
      </c>
      <c r="E23" s="30" t="s">
        <v>2005</v>
      </c>
      <c r="F23" s="30" t="s">
        <v>1636</v>
      </c>
      <c r="G23" s="30" t="s">
        <v>1767</v>
      </c>
      <c r="H23" s="30" t="s">
        <v>1848</v>
      </c>
      <c r="I23" s="30" t="s">
        <v>1761</v>
      </c>
      <c r="J23" s="49" t="s">
        <v>1612</v>
      </c>
      <c r="K23" s="107" t="s">
        <v>1848</v>
      </c>
      <c r="L23" s="107" t="s">
        <v>1761</v>
      </c>
      <c r="M23" s="110"/>
      <c r="N23" s="112" t="s">
        <v>803</v>
      </c>
      <c r="O23" s="213"/>
    </row>
    <row r="24" spans="1:15" ht="12.75">
      <c r="A24" s="106" t="s">
        <v>35</v>
      </c>
      <c r="B24" s="25">
        <v>56</v>
      </c>
      <c r="C24" s="26" t="s">
        <v>1693</v>
      </c>
      <c r="D24" s="23" t="s">
        <v>1888</v>
      </c>
      <c r="E24" s="27" t="s">
        <v>1889</v>
      </c>
      <c r="F24" s="27" t="s">
        <v>1890</v>
      </c>
      <c r="G24" s="27" t="s">
        <v>65</v>
      </c>
      <c r="H24" s="27" t="s">
        <v>66</v>
      </c>
      <c r="I24" s="27" t="s">
        <v>67</v>
      </c>
      <c r="J24" s="27" t="s">
        <v>560</v>
      </c>
      <c r="K24" s="87" t="s">
        <v>97</v>
      </c>
      <c r="L24" s="87" t="s">
        <v>2210</v>
      </c>
      <c r="M24" s="109"/>
      <c r="N24" s="113" t="s">
        <v>561</v>
      </c>
      <c r="O24" s="212"/>
    </row>
    <row r="25" spans="1:15" ht="12.75">
      <c r="A25" s="105" t="s">
        <v>1179</v>
      </c>
      <c r="B25" s="28"/>
      <c r="C25" s="29" t="s">
        <v>1420</v>
      </c>
      <c r="D25" s="24" t="s">
        <v>2014</v>
      </c>
      <c r="E25" s="30" t="s">
        <v>1629</v>
      </c>
      <c r="F25" s="30" t="s">
        <v>1629</v>
      </c>
      <c r="G25" s="30" t="s">
        <v>2014</v>
      </c>
      <c r="H25" s="30" t="s">
        <v>2221</v>
      </c>
      <c r="I25" s="30" t="s">
        <v>2080</v>
      </c>
      <c r="J25" s="30" t="s">
        <v>2010</v>
      </c>
      <c r="K25" s="107" t="s">
        <v>82</v>
      </c>
      <c r="L25" s="107" t="s">
        <v>2221</v>
      </c>
      <c r="M25" s="110"/>
      <c r="N25" s="112" t="s">
        <v>562</v>
      </c>
      <c r="O25" s="213"/>
    </row>
    <row r="26" spans="1:15" ht="12.75">
      <c r="A26" s="106" t="s">
        <v>36</v>
      </c>
      <c r="B26" s="25">
        <v>51</v>
      </c>
      <c r="C26" s="26" t="s">
        <v>1688</v>
      </c>
      <c r="D26" s="23" t="s">
        <v>1907</v>
      </c>
      <c r="E26" s="27" t="s">
        <v>1908</v>
      </c>
      <c r="F26" s="27" t="s">
        <v>1902</v>
      </c>
      <c r="G26" s="27" t="s">
        <v>71</v>
      </c>
      <c r="H26" s="27" t="s">
        <v>74</v>
      </c>
      <c r="I26" s="49" t="s">
        <v>2211</v>
      </c>
      <c r="J26" s="49" t="s">
        <v>524</v>
      </c>
      <c r="K26" s="87" t="s">
        <v>1795</v>
      </c>
      <c r="L26" s="87" t="s">
        <v>94</v>
      </c>
      <c r="M26" s="109"/>
      <c r="N26" s="113" t="s">
        <v>525</v>
      </c>
      <c r="O26" s="212"/>
    </row>
    <row r="27" spans="1:15" ht="12.75">
      <c r="A27" s="105" t="s">
        <v>1179</v>
      </c>
      <c r="B27" s="28"/>
      <c r="C27" s="29" t="s">
        <v>988</v>
      </c>
      <c r="D27" s="24" t="s">
        <v>2004</v>
      </c>
      <c r="E27" s="30" t="s">
        <v>2231</v>
      </c>
      <c r="F27" s="30" t="s">
        <v>2207</v>
      </c>
      <c r="G27" s="30" t="s">
        <v>82</v>
      </c>
      <c r="H27" s="30" t="s">
        <v>2004</v>
      </c>
      <c r="I27" s="49" t="s">
        <v>1899</v>
      </c>
      <c r="J27" s="49" t="s">
        <v>2011</v>
      </c>
      <c r="K27" s="107" t="s">
        <v>195</v>
      </c>
      <c r="L27" s="107" t="s">
        <v>2080</v>
      </c>
      <c r="M27" s="110"/>
      <c r="N27" s="112" t="s">
        <v>1875</v>
      </c>
      <c r="O27" s="213"/>
    </row>
    <row r="28" spans="1:15" ht="12.75">
      <c r="A28" s="106" t="s">
        <v>37</v>
      </c>
      <c r="B28" s="25">
        <v>114</v>
      </c>
      <c r="C28" s="26" t="s">
        <v>1751</v>
      </c>
      <c r="D28" s="23" t="s">
        <v>2209</v>
      </c>
      <c r="E28" s="27" t="s">
        <v>2210</v>
      </c>
      <c r="F28" s="27" t="s">
        <v>2211</v>
      </c>
      <c r="G28" s="27" t="s">
        <v>248</v>
      </c>
      <c r="H28" s="27" t="s">
        <v>249</v>
      </c>
      <c r="I28" s="27" t="s">
        <v>250</v>
      </c>
      <c r="J28" s="27" t="s">
        <v>662</v>
      </c>
      <c r="K28" s="87" t="s">
        <v>1795</v>
      </c>
      <c r="L28" s="87" t="s">
        <v>191</v>
      </c>
      <c r="M28" s="109" t="s">
        <v>33</v>
      </c>
      <c r="N28" s="113" t="s">
        <v>876</v>
      </c>
      <c r="O28" s="212"/>
    </row>
    <row r="29" spans="1:15" ht="12.75">
      <c r="A29" s="105" t="s">
        <v>1179</v>
      </c>
      <c r="B29" s="28"/>
      <c r="C29" s="29" t="s">
        <v>990</v>
      </c>
      <c r="D29" s="24" t="s">
        <v>2084</v>
      </c>
      <c r="E29" s="30" t="s">
        <v>2118</v>
      </c>
      <c r="F29" s="30" t="s">
        <v>2013</v>
      </c>
      <c r="G29" s="30" t="s">
        <v>1894</v>
      </c>
      <c r="H29" s="30" t="s">
        <v>251</v>
      </c>
      <c r="I29" s="30" t="s">
        <v>195</v>
      </c>
      <c r="J29" s="30" t="s">
        <v>1898</v>
      </c>
      <c r="K29" s="107" t="s">
        <v>195</v>
      </c>
      <c r="L29" s="107" t="s">
        <v>195</v>
      </c>
      <c r="M29" s="110"/>
      <c r="N29" s="112" t="s">
        <v>877</v>
      </c>
      <c r="O29" s="213"/>
    </row>
    <row r="30" spans="1:15" ht="12.75">
      <c r="A30" s="106" t="s">
        <v>563</v>
      </c>
      <c r="B30" s="25">
        <v>38</v>
      </c>
      <c r="C30" s="26" t="s">
        <v>1675</v>
      </c>
      <c r="D30" s="23" t="s">
        <v>1857</v>
      </c>
      <c r="E30" s="27" t="s">
        <v>1823</v>
      </c>
      <c r="F30" s="27" t="s">
        <v>1858</v>
      </c>
      <c r="G30" s="27" t="s">
        <v>53</v>
      </c>
      <c r="H30" s="27" t="s">
        <v>54</v>
      </c>
      <c r="I30" s="49" t="s">
        <v>55</v>
      </c>
      <c r="J30" s="49" t="s">
        <v>423</v>
      </c>
      <c r="K30" s="87" t="s">
        <v>424</v>
      </c>
      <c r="L30" s="87" t="s">
        <v>425</v>
      </c>
      <c r="M30" s="109" t="s">
        <v>39</v>
      </c>
      <c r="N30" s="113" t="s">
        <v>804</v>
      </c>
      <c r="O30" s="212"/>
    </row>
    <row r="31" spans="1:15" ht="12.75">
      <c r="A31" s="105" t="s">
        <v>1199</v>
      </c>
      <c r="B31" s="28"/>
      <c r="C31" s="29" t="s">
        <v>977</v>
      </c>
      <c r="D31" s="24" t="s">
        <v>2319</v>
      </c>
      <c r="E31" s="30" t="s">
        <v>2320</v>
      </c>
      <c r="F31" s="30" t="s">
        <v>1606</v>
      </c>
      <c r="G31" s="30" t="s">
        <v>1893</v>
      </c>
      <c r="H31" s="30" t="s">
        <v>1606</v>
      </c>
      <c r="I31" s="49" t="s">
        <v>1612</v>
      </c>
      <c r="J31" s="49" t="s">
        <v>1606</v>
      </c>
      <c r="K31" s="107" t="s">
        <v>555</v>
      </c>
      <c r="L31" s="107" t="s">
        <v>1848</v>
      </c>
      <c r="M31" s="110"/>
      <c r="N31" s="112" t="s">
        <v>805</v>
      </c>
      <c r="O31" s="213"/>
    </row>
    <row r="32" spans="1:15" ht="12.75">
      <c r="A32" s="106" t="s">
        <v>38</v>
      </c>
      <c r="B32" s="25">
        <v>61</v>
      </c>
      <c r="C32" s="26" t="s">
        <v>1698</v>
      </c>
      <c r="D32" s="23" t="s">
        <v>1895</v>
      </c>
      <c r="E32" s="27" t="s">
        <v>1896</v>
      </c>
      <c r="F32" s="27" t="s">
        <v>1897</v>
      </c>
      <c r="G32" s="27" t="s">
        <v>170</v>
      </c>
      <c r="H32" s="27" t="s">
        <v>171</v>
      </c>
      <c r="I32" s="27" t="s">
        <v>172</v>
      </c>
      <c r="J32" s="27" t="s">
        <v>564</v>
      </c>
      <c r="K32" s="87" t="s">
        <v>565</v>
      </c>
      <c r="L32" s="87" t="s">
        <v>566</v>
      </c>
      <c r="M32" s="109" t="s">
        <v>33</v>
      </c>
      <c r="N32" s="113" t="s">
        <v>567</v>
      </c>
      <c r="O32" s="212"/>
    </row>
    <row r="33" spans="1:15" ht="12.75">
      <c r="A33" s="105" t="s">
        <v>1179</v>
      </c>
      <c r="B33" s="28"/>
      <c r="C33" s="29" t="s">
        <v>1380</v>
      </c>
      <c r="D33" s="24" t="s">
        <v>1898</v>
      </c>
      <c r="E33" s="30" t="s">
        <v>2103</v>
      </c>
      <c r="F33" s="30" t="s">
        <v>1903</v>
      </c>
      <c r="G33" s="30" t="s">
        <v>1903</v>
      </c>
      <c r="H33" s="30" t="s">
        <v>209</v>
      </c>
      <c r="I33" s="30" t="s">
        <v>2006</v>
      </c>
      <c r="J33" s="30" t="s">
        <v>2084</v>
      </c>
      <c r="K33" s="107" t="s">
        <v>2089</v>
      </c>
      <c r="L33" s="107" t="s">
        <v>2086</v>
      </c>
      <c r="M33" s="110"/>
      <c r="N33" s="112" t="s">
        <v>568</v>
      </c>
      <c r="O33" s="213"/>
    </row>
    <row r="34" spans="1:15" ht="12.75">
      <c r="A34" s="106" t="s">
        <v>1871</v>
      </c>
      <c r="B34" s="25">
        <v>40</v>
      </c>
      <c r="C34" s="26" t="s">
        <v>1677</v>
      </c>
      <c r="D34" s="23" t="s">
        <v>1861</v>
      </c>
      <c r="E34" s="27" t="s">
        <v>1823</v>
      </c>
      <c r="F34" s="27" t="s">
        <v>1862</v>
      </c>
      <c r="G34" s="27" t="s">
        <v>75</v>
      </c>
      <c r="H34" s="27" t="s">
        <v>76</v>
      </c>
      <c r="I34" s="49" t="s">
        <v>77</v>
      </c>
      <c r="J34" s="49" t="s">
        <v>429</v>
      </c>
      <c r="K34" s="87" t="s">
        <v>66</v>
      </c>
      <c r="L34" s="87" t="s">
        <v>2161</v>
      </c>
      <c r="M34" s="109"/>
      <c r="N34" s="113" t="s">
        <v>430</v>
      </c>
      <c r="O34" s="212"/>
    </row>
    <row r="35" spans="1:15" ht="12.75">
      <c r="A35" s="105" t="s">
        <v>1180</v>
      </c>
      <c r="B35" s="28"/>
      <c r="C35" s="29" t="s">
        <v>1325</v>
      </c>
      <c r="D35" s="24" t="s">
        <v>1863</v>
      </c>
      <c r="E35" s="30" t="s">
        <v>1912</v>
      </c>
      <c r="F35" s="30" t="s">
        <v>2031</v>
      </c>
      <c r="G35" s="30" t="s">
        <v>1945</v>
      </c>
      <c r="H35" s="30" t="s">
        <v>2031</v>
      </c>
      <c r="I35" s="49" t="s">
        <v>1910</v>
      </c>
      <c r="J35" s="49" t="s">
        <v>1913</v>
      </c>
      <c r="K35" s="87" t="s">
        <v>1942</v>
      </c>
      <c r="L35" s="87" t="s">
        <v>1945</v>
      </c>
      <c r="M35" s="109"/>
      <c r="N35" s="112" t="s">
        <v>431</v>
      </c>
      <c r="O35" s="213"/>
    </row>
    <row r="36" spans="1:15" ht="12.75">
      <c r="A36" s="106" t="s">
        <v>203</v>
      </c>
      <c r="B36" s="25">
        <v>34</v>
      </c>
      <c r="C36" s="26" t="s">
        <v>1671</v>
      </c>
      <c r="D36" s="23" t="s">
        <v>1859</v>
      </c>
      <c r="E36" s="27" t="s">
        <v>1617</v>
      </c>
      <c r="F36" s="27" t="s">
        <v>1860</v>
      </c>
      <c r="G36" s="27" t="s">
        <v>86</v>
      </c>
      <c r="H36" s="27" t="s">
        <v>1851</v>
      </c>
      <c r="I36" s="27" t="s">
        <v>87</v>
      </c>
      <c r="J36" s="27" t="s">
        <v>432</v>
      </c>
      <c r="K36" s="108" t="s">
        <v>2372</v>
      </c>
      <c r="L36" s="108" t="s">
        <v>433</v>
      </c>
      <c r="M36" s="111" t="s">
        <v>41</v>
      </c>
      <c r="N36" s="113" t="s">
        <v>434</v>
      </c>
      <c r="O36" s="212"/>
    </row>
    <row r="37" spans="1:15" ht="12.75">
      <c r="A37" s="105" t="s">
        <v>1199</v>
      </c>
      <c r="B37" s="28"/>
      <c r="C37" s="29" t="s">
        <v>975</v>
      </c>
      <c r="D37" s="24" t="s">
        <v>2000</v>
      </c>
      <c r="E37" s="30" t="s">
        <v>1992</v>
      </c>
      <c r="F37" s="30" t="s">
        <v>1804</v>
      </c>
      <c r="G37" s="30" t="s">
        <v>2095</v>
      </c>
      <c r="H37" s="30" t="s">
        <v>2085</v>
      </c>
      <c r="I37" s="30" t="s">
        <v>2007</v>
      </c>
      <c r="J37" s="30" t="s">
        <v>2007</v>
      </c>
      <c r="K37" s="107" t="s">
        <v>246</v>
      </c>
      <c r="L37" s="107" t="s">
        <v>1833</v>
      </c>
      <c r="M37" s="110"/>
      <c r="N37" s="112" t="s">
        <v>435</v>
      </c>
      <c r="O37" s="213"/>
    </row>
    <row r="38" spans="1:15" ht="12.75">
      <c r="A38" s="106" t="s">
        <v>204</v>
      </c>
      <c r="B38" s="25">
        <v>42</v>
      </c>
      <c r="C38" s="26" t="s">
        <v>1679</v>
      </c>
      <c r="D38" s="23" t="s">
        <v>1864</v>
      </c>
      <c r="E38" s="27" t="s">
        <v>1865</v>
      </c>
      <c r="F38" s="27" t="s">
        <v>1866</v>
      </c>
      <c r="G38" s="27" t="s">
        <v>1854</v>
      </c>
      <c r="H38" s="27" t="s">
        <v>84</v>
      </c>
      <c r="I38" s="49" t="s">
        <v>85</v>
      </c>
      <c r="J38" s="49" t="s">
        <v>527</v>
      </c>
      <c r="K38" s="87" t="s">
        <v>1807</v>
      </c>
      <c r="L38" s="87" t="s">
        <v>2261</v>
      </c>
      <c r="M38" s="109" t="s">
        <v>41</v>
      </c>
      <c r="N38" s="113" t="s">
        <v>528</v>
      </c>
      <c r="O38" s="212"/>
    </row>
    <row r="39" spans="1:15" ht="12.75">
      <c r="A39" s="105" t="s">
        <v>1179</v>
      </c>
      <c r="B39" s="28"/>
      <c r="C39" s="29" t="s">
        <v>1420</v>
      </c>
      <c r="D39" s="24" t="s">
        <v>1899</v>
      </c>
      <c r="E39" s="30" t="s">
        <v>2217</v>
      </c>
      <c r="F39" s="30" t="s">
        <v>2324</v>
      </c>
      <c r="G39" s="30" t="s">
        <v>1631</v>
      </c>
      <c r="H39" s="30" t="s">
        <v>1891</v>
      </c>
      <c r="I39" s="49" t="s">
        <v>1891</v>
      </c>
      <c r="J39" s="49" t="s">
        <v>1892</v>
      </c>
      <c r="K39" s="87" t="s">
        <v>2093</v>
      </c>
      <c r="L39" s="87" t="s">
        <v>2087</v>
      </c>
      <c r="M39" s="109"/>
      <c r="N39" s="112" t="s">
        <v>529</v>
      </c>
      <c r="O39" s="213"/>
    </row>
    <row r="40" spans="1:15" ht="12.75">
      <c r="A40" s="106" t="s">
        <v>205</v>
      </c>
      <c r="B40" s="25">
        <v>80</v>
      </c>
      <c r="C40" s="26" t="s">
        <v>1717</v>
      </c>
      <c r="D40" s="23" t="s">
        <v>2064</v>
      </c>
      <c r="E40" s="27" t="s">
        <v>2111</v>
      </c>
      <c r="F40" s="27" t="s">
        <v>2112</v>
      </c>
      <c r="G40" s="27" t="s">
        <v>207</v>
      </c>
      <c r="H40" s="27" t="s">
        <v>208</v>
      </c>
      <c r="I40" s="27" t="s">
        <v>1773</v>
      </c>
      <c r="J40" s="27" t="s">
        <v>1827</v>
      </c>
      <c r="K40" s="108" t="s">
        <v>258</v>
      </c>
      <c r="L40" s="108" t="s">
        <v>608</v>
      </c>
      <c r="M40" s="111"/>
      <c r="N40" s="113" t="s">
        <v>609</v>
      </c>
      <c r="O40" s="212"/>
    </row>
    <row r="41" spans="1:15" ht="12.75">
      <c r="A41" s="105" t="s">
        <v>1179</v>
      </c>
      <c r="B41" s="28"/>
      <c r="C41" s="29" t="s">
        <v>954</v>
      </c>
      <c r="D41" s="24" t="s">
        <v>2341</v>
      </c>
      <c r="E41" s="30" t="s">
        <v>2206</v>
      </c>
      <c r="F41" s="30" t="s">
        <v>2342</v>
      </c>
      <c r="G41" s="30" t="s">
        <v>2208</v>
      </c>
      <c r="H41" s="30" t="s">
        <v>253</v>
      </c>
      <c r="I41" s="30" t="s">
        <v>2318</v>
      </c>
      <c r="J41" s="30" t="s">
        <v>2108</v>
      </c>
      <c r="K41" s="107" t="s">
        <v>2212</v>
      </c>
      <c r="L41" s="107" t="s">
        <v>253</v>
      </c>
      <c r="M41" s="110"/>
      <c r="N41" s="112" t="s">
        <v>610</v>
      </c>
      <c r="O41" s="213"/>
    </row>
    <row r="42" spans="1:15" ht="12.75">
      <c r="A42" s="106" t="s">
        <v>2094</v>
      </c>
      <c r="B42" s="25">
        <v>123</v>
      </c>
      <c r="C42" s="26" t="s">
        <v>1740</v>
      </c>
      <c r="D42" s="23" t="s">
        <v>2314</v>
      </c>
      <c r="E42" s="27" t="s">
        <v>2315</v>
      </c>
      <c r="F42" s="27" t="s">
        <v>1832</v>
      </c>
      <c r="G42" s="27" t="s">
        <v>257</v>
      </c>
      <c r="H42" s="27" t="s">
        <v>258</v>
      </c>
      <c r="I42" s="49" t="s">
        <v>259</v>
      </c>
      <c r="J42" s="49" t="s">
        <v>146</v>
      </c>
      <c r="K42" s="87" t="s">
        <v>110</v>
      </c>
      <c r="L42" s="87" t="s">
        <v>1878</v>
      </c>
      <c r="M42" s="109" t="s">
        <v>41</v>
      </c>
      <c r="N42" s="113" t="s">
        <v>806</v>
      </c>
      <c r="O42" s="212"/>
    </row>
    <row r="43" spans="1:15" ht="12.75">
      <c r="A43" s="105" t="s">
        <v>1199</v>
      </c>
      <c r="B43" s="28"/>
      <c r="C43" s="29" t="s">
        <v>976</v>
      </c>
      <c r="D43" s="24" t="s">
        <v>1991</v>
      </c>
      <c r="E43" s="30" t="s">
        <v>2205</v>
      </c>
      <c r="F43" s="30" t="s">
        <v>1624</v>
      </c>
      <c r="G43" s="30" t="s">
        <v>2021</v>
      </c>
      <c r="H43" s="30" t="s">
        <v>2012</v>
      </c>
      <c r="I43" s="49" t="s">
        <v>2067</v>
      </c>
      <c r="J43" s="49" t="s">
        <v>177</v>
      </c>
      <c r="K43" s="87" t="s">
        <v>1612</v>
      </c>
      <c r="L43" s="87" t="s">
        <v>246</v>
      </c>
      <c r="M43" s="109"/>
      <c r="N43" s="112" t="s">
        <v>807</v>
      </c>
      <c r="O43" s="213"/>
    </row>
    <row r="44" spans="1:15" ht="12.75">
      <c r="A44" s="106" t="s">
        <v>40</v>
      </c>
      <c r="B44" s="25">
        <v>71</v>
      </c>
      <c r="C44" s="26" t="s">
        <v>1708</v>
      </c>
      <c r="D44" s="23" t="s">
        <v>2001</v>
      </c>
      <c r="E44" s="27" t="s">
        <v>1904</v>
      </c>
      <c r="F44" s="27" t="s">
        <v>2002</v>
      </c>
      <c r="G44" s="27" t="s">
        <v>165</v>
      </c>
      <c r="H44" s="27" t="s">
        <v>166</v>
      </c>
      <c r="I44" s="27" t="s">
        <v>1856</v>
      </c>
      <c r="J44" s="27" t="s">
        <v>569</v>
      </c>
      <c r="K44" s="108" t="s">
        <v>570</v>
      </c>
      <c r="L44" s="108" t="s">
        <v>1611</v>
      </c>
      <c r="M44" s="111" t="s">
        <v>41</v>
      </c>
      <c r="N44" s="113" t="s">
        <v>571</v>
      </c>
      <c r="O44" s="212"/>
    </row>
    <row r="45" spans="1:15" ht="12.75">
      <c r="A45" s="105" t="s">
        <v>1179</v>
      </c>
      <c r="B45" s="28"/>
      <c r="C45" s="29" t="s">
        <v>1006</v>
      </c>
      <c r="D45" s="24" t="s">
        <v>2321</v>
      </c>
      <c r="E45" s="30" t="s">
        <v>2091</v>
      </c>
      <c r="F45" s="30" t="s">
        <v>1814</v>
      </c>
      <c r="G45" s="30" t="s">
        <v>247</v>
      </c>
      <c r="H45" s="30" t="s">
        <v>2086</v>
      </c>
      <c r="I45" s="30" t="s">
        <v>2093</v>
      </c>
      <c r="J45" s="30" t="s">
        <v>2014</v>
      </c>
      <c r="K45" s="107" t="s">
        <v>2005</v>
      </c>
      <c r="L45" s="107" t="s">
        <v>169</v>
      </c>
      <c r="M45" s="110"/>
      <c r="N45" s="112" t="s">
        <v>402</v>
      </c>
      <c r="O45" s="213"/>
    </row>
    <row r="46" spans="1:15" ht="12.75">
      <c r="A46" s="106" t="s">
        <v>1911</v>
      </c>
      <c r="B46" s="25">
        <v>122</v>
      </c>
      <c r="C46" s="26" t="s">
        <v>1759</v>
      </c>
      <c r="D46" s="23" t="s">
        <v>2327</v>
      </c>
      <c r="E46" s="27" t="s">
        <v>1813</v>
      </c>
      <c r="F46" s="27" t="s">
        <v>2328</v>
      </c>
      <c r="G46" s="27" t="s">
        <v>261</v>
      </c>
      <c r="H46" s="27" t="s">
        <v>262</v>
      </c>
      <c r="I46" s="27" t="s">
        <v>2215</v>
      </c>
      <c r="J46" s="27" t="s">
        <v>663</v>
      </c>
      <c r="K46" s="108" t="s">
        <v>664</v>
      </c>
      <c r="L46" s="108" t="s">
        <v>2098</v>
      </c>
      <c r="M46" s="111" t="s">
        <v>33</v>
      </c>
      <c r="N46" s="113" t="s">
        <v>665</v>
      </c>
      <c r="O46" s="212"/>
    </row>
    <row r="47" spans="1:15" ht="12.75">
      <c r="A47" s="105" t="s">
        <v>1182</v>
      </c>
      <c r="B47" s="28"/>
      <c r="C47" s="29" t="s">
        <v>1069</v>
      </c>
      <c r="D47" s="24" t="s">
        <v>1953</v>
      </c>
      <c r="E47" s="30" t="s">
        <v>2031</v>
      </c>
      <c r="F47" s="30" t="s">
        <v>1934</v>
      </c>
      <c r="G47" s="30" t="s">
        <v>2185</v>
      </c>
      <c r="H47" s="30" t="s">
        <v>1934</v>
      </c>
      <c r="I47" s="30" t="s">
        <v>1912</v>
      </c>
      <c r="J47" s="30" t="s">
        <v>2020</v>
      </c>
      <c r="K47" s="107" t="s">
        <v>1910</v>
      </c>
      <c r="L47" s="107" t="s">
        <v>1934</v>
      </c>
      <c r="M47" s="110"/>
      <c r="N47" s="112" t="s">
        <v>666</v>
      </c>
      <c r="O47" s="213"/>
    </row>
    <row r="48" spans="1:15" ht="12.75">
      <c r="A48" s="106" t="s">
        <v>1914</v>
      </c>
      <c r="B48" s="25">
        <v>84</v>
      </c>
      <c r="C48" s="26" t="s">
        <v>1721</v>
      </c>
      <c r="D48" s="23" t="s">
        <v>2097</v>
      </c>
      <c r="E48" s="27" t="s">
        <v>2098</v>
      </c>
      <c r="F48" s="27" t="s">
        <v>2099</v>
      </c>
      <c r="G48" s="27" t="s">
        <v>118</v>
      </c>
      <c r="H48" s="27" t="s">
        <v>229</v>
      </c>
      <c r="I48" s="27" t="s">
        <v>1940</v>
      </c>
      <c r="J48" s="27" t="s">
        <v>524</v>
      </c>
      <c r="K48" s="108" t="s">
        <v>611</v>
      </c>
      <c r="L48" s="108" t="s">
        <v>163</v>
      </c>
      <c r="M48" s="111" t="s">
        <v>39</v>
      </c>
      <c r="N48" s="113" t="s">
        <v>612</v>
      </c>
      <c r="O48" s="212"/>
    </row>
    <row r="49" spans="1:20" ht="12.75">
      <c r="A49" s="105" t="s">
        <v>1179</v>
      </c>
      <c r="B49" s="28"/>
      <c r="C49" s="29" t="s">
        <v>1012</v>
      </c>
      <c r="D49" s="24" t="s">
        <v>1894</v>
      </c>
      <c r="E49" s="30" t="s">
        <v>2204</v>
      </c>
      <c r="F49" s="30" t="s">
        <v>2021</v>
      </c>
      <c r="G49" s="30" t="s">
        <v>1882</v>
      </c>
      <c r="H49" s="30" t="s">
        <v>1993</v>
      </c>
      <c r="I49" s="30" t="s">
        <v>2115</v>
      </c>
      <c r="J49" s="30" t="s">
        <v>2011</v>
      </c>
      <c r="K49" s="107" t="s">
        <v>1999</v>
      </c>
      <c r="L49" s="107" t="s">
        <v>2011</v>
      </c>
      <c r="M49" s="110"/>
      <c r="N49" s="112" t="s">
        <v>613</v>
      </c>
      <c r="O49" s="213"/>
      <c r="S49" s="48"/>
      <c r="T49" s="48"/>
    </row>
    <row r="50" spans="1:20" ht="12.75">
      <c r="A50" s="106" t="s">
        <v>483</v>
      </c>
      <c r="B50" s="25">
        <v>55</v>
      </c>
      <c r="C50" s="26" t="s">
        <v>1692</v>
      </c>
      <c r="D50" s="23" t="s">
        <v>1901</v>
      </c>
      <c r="E50" s="27" t="s">
        <v>1605</v>
      </c>
      <c r="F50" s="27" t="s">
        <v>1902</v>
      </c>
      <c r="G50" s="27" t="s">
        <v>78</v>
      </c>
      <c r="H50" s="27" t="s">
        <v>79</v>
      </c>
      <c r="I50" s="49" t="s">
        <v>2215</v>
      </c>
      <c r="J50" s="49" t="s">
        <v>526</v>
      </c>
      <c r="K50" s="87" t="s">
        <v>1823</v>
      </c>
      <c r="L50" s="87" t="s">
        <v>97</v>
      </c>
      <c r="M50" s="109" t="s">
        <v>41</v>
      </c>
      <c r="N50" s="113" t="s">
        <v>808</v>
      </c>
      <c r="O50" s="212"/>
      <c r="S50" s="48"/>
      <c r="T50" s="48"/>
    </row>
    <row r="51" spans="1:15" ht="12.75">
      <c r="A51" s="105" t="s">
        <v>1179</v>
      </c>
      <c r="B51" s="28"/>
      <c r="C51" s="29" t="s">
        <v>1339</v>
      </c>
      <c r="D51" s="24" t="s">
        <v>2322</v>
      </c>
      <c r="E51" s="30" t="s">
        <v>1624</v>
      </c>
      <c r="F51" s="30" t="s">
        <v>2207</v>
      </c>
      <c r="G51" s="30" t="s">
        <v>252</v>
      </c>
      <c r="H51" s="30" t="s">
        <v>169</v>
      </c>
      <c r="I51" s="49" t="s">
        <v>2086</v>
      </c>
      <c r="J51" s="49" t="s">
        <v>1894</v>
      </c>
      <c r="K51" s="87" t="s">
        <v>2088</v>
      </c>
      <c r="L51" s="87" t="s">
        <v>1903</v>
      </c>
      <c r="M51" s="109"/>
      <c r="N51" s="112" t="s">
        <v>809</v>
      </c>
      <c r="O51" s="213"/>
    </row>
    <row r="52" spans="1:15" ht="12.75">
      <c r="A52" s="106" t="s">
        <v>2016</v>
      </c>
      <c r="B52" s="25">
        <v>45</v>
      </c>
      <c r="C52" s="26" t="s">
        <v>1682</v>
      </c>
      <c r="D52" s="23" t="s">
        <v>1859</v>
      </c>
      <c r="E52" s="27" t="s">
        <v>1872</v>
      </c>
      <c r="F52" s="27" t="s">
        <v>1873</v>
      </c>
      <c r="G52" s="27" t="s">
        <v>89</v>
      </c>
      <c r="H52" s="27" t="s">
        <v>90</v>
      </c>
      <c r="I52" s="27" t="s">
        <v>91</v>
      </c>
      <c r="J52" s="27" t="s">
        <v>530</v>
      </c>
      <c r="K52" s="108" t="s">
        <v>531</v>
      </c>
      <c r="L52" s="108" t="s">
        <v>2219</v>
      </c>
      <c r="M52" s="111" t="s">
        <v>33</v>
      </c>
      <c r="N52" s="113" t="s">
        <v>532</v>
      </c>
      <c r="O52" s="212"/>
    </row>
    <row r="53" spans="1:15" ht="12.75">
      <c r="A53" s="105" t="s">
        <v>1181</v>
      </c>
      <c r="B53" s="28"/>
      <c r="C53" s="29" t="s">
        <v>1361</v>
      </c>
      <c r="D53" s="24" t="s">
        <v>1910</v>
      </c>
      <c r="E53" s="30" t="s">
        <v>2329</v>
      </c>
      <c r="F53" s="30" t="s">
        <v>2026</v>
      </c>
      <c r="G53" s="30" t="s">
        <v>1958</v>
      </c>
      <c r="H53" s="30" t="s">
        <v>2329</v>
      </c>
      <c r="I53" s="30" t="s">
        <v>1942</v>
      </c>
      <c r="J53" s="30" t="s">
        <v>1945</v>
      </c>
      <c r="K53" s="107" t="s">
        <v>2031</v>
      </c>
      <c r="L53" s="107" t="s">
        <v>2110</v>
      </c>
      <c r="M53" s="110"/>
      <c r="N53" s="112" t="s">
        <v>533</v>
      </c>
      <c r="O53" s="213"/>
    </row>
    <row r="54" spans="1:15" ht="12.75">
      <c r="A54" s="106" t="s">
        <v>2017</v>
      </c>
      <c r="B54" s="25">
        <v>76</v>
      </c>
      <c r="C54" s="26" t="s">
        <v>1713</v>
      </c>
      <c r="D54" s="23" t="s">
        <v>1775</v>
      </c>
      <c r="E54" s="27" t="s">
        <v>2018</v>
      </c>
      <c r="F54" s="27" t="s">
        <v>2019</v>
      </c>
      <c r="G54" s="27" t="s">
        <v>1938</v>
      </c>
      <c r="H54" s="27" t="s">
        <v>175</v>
      </c>
      <c r="I54" s="49" t="s">
        <v>176</v>
      </c>
      <c r="J54" s="49" t="s">
        <v>572</v>
      </c>
      <c r="K54" s="87" t="s">
        <v>573</v>
      </c>
      <c r="L54" s="87" t="s">
        <v>574</v>
      </c>
      <c r="M54" s="109"/>
      <c r="N54" s="113" t="s">
        <v>575</v>
      </c>
      <c r="O54" s="212"/>
    </row>
    <row r="55" spans="1:15" ht="12.75">
      <c r="A55" s="105" t="s">
        <v>1181</v>
      </c>
      <c r="B55" s="28"/>
      <c r="C55" s="29" t="s">
        <v>1325</v>
      </c>
      <c r="D55" s="24" t="s">
        <v>2046</v>
      </c>
      <c r="E55" s="30" t="s">
        <v>1947</v>
      </c>
      <c r="F55" s="30" t="s">
        <v>2333</v>
      </c>
      <c r="G55" s="30" t="s">
        <v>2051</v>
      </c>
      <c r="H55" s="30" t="s">
        <v>266</v>
      </c>
      <c r="I55" s="49" t="s">
        <v>1979</v>
      </c>
      <c r="J55" s="49" t="s">
        <v>1962</v>
      </c>
      <c r="K55" s="87" t="s">
        <v>2109</v>
      </c>
      <c r="L55" s="87" t="s">
        <v>1946</v>
      </c>
      <c r="M55" s="109"/>
      <c r="N55" s="112" t="s">
        <v>576</v>
      </c>
      <c r="O55" s="213"/>
    </row>
    <row r="56" spans="1:15" ht="12.75">
      <c r="A56" s="106" t="s">
        <v>256</v>
      </c>
      <c r="B56" s="25">
        <v>85</v>
      </c>
      <c r="C56" s="26" t="s">
        <v>1722</v>
      </c>
      <c r="D56" s="23" t="s">
        <v>1895</v>
      </c>
      <c r="E56" s="27" t="s">
        <v>2081</v>
      </c>
      <c r="F56" s="27" t="s">
        <v>2082</v>
      </c>
      <c r="G56" s="27" t="s">
        <v>193</v>
      </c>
      <c r="H56" s="27" t="s">
        <v>194</v>
      </c>
      <c r="I56" s="27" t="s">
        <v>1836</v>
      </c>
      <c r="J56" s="27" t="s">
        <v>603</v>
      </c>
      <c r="K56" s="108" t="s">
        <v>119</v>
      </c>
      <c r="L56" s="108" t="s">
        <v>604</v>
      </c>
      <c r="M56" s="111" t="s">
        <v>49</v>
      </c>
      <c r="N56" s="113" t="s">
        <v>810</v>
      </c>
      <c r="O56" s="212"/>
    </row>
    <row r="57" spans="1:15" ht="12.75">
      <c r="A57" s="105" t="s">
        <v>1199</v>
      </c>
      <c r="B57" s="28"/>
      <c r="C57" s="29" t="s">
        <v>1228</v>
      </c>
      <c r="D57" s="24" t="s">
        <v>1848</v>
      </c>
      <c r="E57" s="30" t="s">
        <v>1618</v>
      </c>
      <c r="F57" s="30" t="s">
        <v>1767</v>
      </c>
      <c r="G57" s="30" t="s">
        <v>1612</v>
      </c>
      <c r="H57" s="30" t="s">
        <v>1761</v>
      </c>
      <c r="I57" s="30" t="s">
        <v>1848</v>
      </c>
      <c r="J57" s="30" t="s">
        <v>206</v>
      </c>
      <c r="K57" s="107" t="s">
        <v>1761</v>
      </c>
      <c r="L57" s="107" t="s">
        <v>1804</v>
      </c>
      <c r="M57" s="110"/>
      <c r="N57" s="112" t="s">
        <v>811</v>
      </c>
      <c r="O57" s="213"/>
    </row>
    <row r="58" spans="1:15" ht="12.75">
      <c r="A58" s="106" t="s">
        <v>667</v>
      </c>
      <c r="B58" s="25">
        <v>31</v>
      </c>
      <c r="C58" s="26" t="s">
        <v>1668</v>
      </c>
      <c r="D58" s="23" t="s">
        <v>1768</v>
      </c>
      <c r="E58" s="27" t="s">
        <v>1769</v>
      </c>
      <c r="F58" s="27" t="s">
        <v>1770</v>
      </c>
      <c r="G58" s="27" t="s">
        <v>1854</v>
      </c>
      <c r="H58" s="27" t="s">
        <v>2214</v>
      </c>
      <c r="I58" s="49" t="s">
        <v>94</v>
      </c>
      <c r="J58" s="49" t="s">
        <v>436</v>
      </c>
      <c r="K58" s="87" t="s">
        <v>2286</v>
      </c>
      <c r="L58" s="87" t="s">
        <v>437</v>
      </c>
      <c r="M58" s="109" t="s">
        <v>45</v>
      </c>
      <c r="N58" s="113" t="s">
        <v>438</v>
      </c>
      <c r="O58" s="212"/>
    </row>
    <row r="59" spans="1:15" ht="12.75">
      <c r="A59" s="105" t="s">
        <v>1199</v>
      </c>
      <c r="B59" s="28"/>
      <c r="C59" s="29" t="s">
        <v>1479</v>
      </c>
      <c r="D59" s="24" t="s">
        <v>2317</v>
      </c>
      <c r="E59" s="30" t="s">
        <v>1987</v>
      </c>
      <c r="F59" s="30" t="s">
        <v>1808</v>
      </c>
      <c r="G59" s="30" t="s">
        <v>1762</v>
      </c>
      <c r="H59" s="30" t="s">
        <v>1991</v>
      </c>
      <c r="I59" s="49" t="s">
        <v>1972</v>
      </c>
      <c r="J59" s="49" t="s">
        <v>1992</v>
      </c>
      <c r="K59" s="87" t="s">
        <v>1997</v>
      </c>
      <c r="L59" s="87" t="s">
        <v>1810</v>
      </c>
      <c r="M59" s="109"/>
      <c r="N59" s="112" t="s">
        <v>439</v>
      </c>
      <c r="O59" s="213"/>
    </row>
    <row r="60" spans="1:15" ht="12.75">
      <c r="A60" s="106" t="s">
        <v>614</v>
      </c>
      <c r="B60" s="25">
        <v>30</v>
      </c>
      <c r="C60" s="26" t="s">
        <v>1667</v>
      </c>
      <c r="D60" s="23" t="s">
        <v>1771</v>
      </c>
      <c r="E60" s="27" t="s">
        <v>1772</v>
      </c>
      <c r="F60" s="27" t="s">
        <v>1773</v>
      </c>
      <c r="G60" s="27" t="s">
        <v>88</v>
      </c>
      <c r="H60" s="27" t="s">
        <v>1829</v>
      </c>
      <c r="I60" s="27" t="s">
        <v>1940</v>
      </c>
      <c r="J60" s="27" t="s">
        <v>440</v>
      </c>
      <c r="K60" s="108" t="s">
        <v>441</v>
      </c>
      <c r="L60" s="108" t="s">
        <v>442</v>
      </c>
      <c r="M60" s="111"/>
      <c r="N60" s="113" t="s">
        <v>443</v>
      </c>
      <c r="O60" s="212"/>
    </row>
    <row r="61" spans="1:15" ht="12.75">
      <c r="A61" s="105" t="s">
        <v>1200</v>
      </c>
      <c r="B61" s="28"/>
      <c r="C61" s="29" t="s">
        <v>1325</v>
      </c>
      <c r="D61" s="24" t="s">
        <v>2041</v>
      </c>
      <c r="E61" s="30" t="s">
        <v>2232</v>
      </c>
      <c r="F61" s="30" t="s">
        <v>1967</v>
      </c>
      <c r="G61" s="30" t="s">
        <v>254</v>
      </c>
      <c r="H61" s="30" t="s">
        <v>2040</v>
      </c>
      <c r="I61" s="30" t="s">
        <v>255</v>
      </c>
      <c r="J61" s="30" t="s">
        <v>2129</v>
      </c>
      <c r="K61" s="107" t="s">
        <v>2223</v>
      </c>
      <c r="L61" s="107" t="s">
        <v>2040</v>
      </c>
      <c r="M61" s="110"/>
      <c r="N61" s="112" t="s">
        <v>444</v>
      </c>
      <c r="O61" s="213"/>
    </row>
    <row r="62" spans="1:15" ht="12.75">
      <c r="A62" s="106" t="s">
        <v>260</v>
      </c>
      <c r="B62" s="25">
        <v>67</v>
      </c>
      <c r="C62" s="26" t="s">
        <v>1704</v>
      </c>
      <c r="D62" s="23" t="s">
        <v>2027</v>
      </c>
      <c r="E62" s="27" t="s">
        <v>2028</v>
      </c>
      <c r="F62" s="27" t="s">
        <v>2029</v>
      </c>
      <c r="G62" s="27" t="s">
        <v>2001</v>
      </c>
      <c r="H62" s="27" t="s">
        <v>2224</v>
      </c>
      <c r="I62" s="49" t="s">
        <v>106</v>
      </c>
      <c r="J62" s="49" t="s">
        <v>577</v>
      </c>
      <c r="K62" s="87" t="s">
        <v>578</v>
      </c>
      <c r="L62" s="87" t="s">
        <v>1872</v>
      </c>
      <c r="M62" s="109"/>
      <c r="N62" s="113" t="s">
        <v>579</v>
      </c>
      <c r="O62" s="212"/>
    </row>
    <row r="63" spans="1:15" ht="12.75">
      <c r="A63" s="105" t="s">
        <v>1180</v>
      </c>
      <c r="B63" s="28"/>
      <c r="C63" s="29" t="s">
        <v>1325</v>
      </c>
      <c r="D63" s="24" t="s">
        <v>2251</v>
      </c>
      <c r="E63" s="30" t="s">
        <v>2047</v>
      </c>
      <c r="F63" s="30" t="s">
        <v>2128</v>
      </c>
      <c r="G63" s="30" t="s">
        <v>2042</v>
      </c>
      <c r="H63" s="30" t="s">
        <v>2116</v>
      </c>
      <c r="I63" s="49" t="s">
        <v>1947</v>
      </c>
      <c r="J63" s="49" t="s">
        <v>2050</v>
      </c>
      <c r="K63" s="87" t="s">
        <v>2186</v>
      </c>
      <c r="L63" s="87" t="s">
        <v>139</v>
      </c>
      <c r="M63" s="109"/>
      <c r="N63" s="112" t="s">
        <v>127</v>
      </c>
      <c r="O63" s="213"/>
    </row>
    <row r="64" spans="1:15" ht="12.75">
      <c r="A64" s="106" t="s">
        <v>668</v>
      </c>
      <c r="B64" s="25">
        <v>49</v>
      </c>
      <c r="C64" s="26" t="s">
        <v>1686</v>
      </c>
      <c r="D64" s="23" t="s">
        <v>1938</v>
      </c>
      <c r="E64" s="27" t="s">
        <v>1939</v>
      </c>
      <c r="F64" s="27" t="s">
        <v>1940</v>
      </c>
      <c r="G64" s="27" t="s">
        <v>101</v>
      </c>
      <c r="H64" s="27" t="s">
        <v>102</v>
      </c>
      <c r="I64" s="27" t="s">
        <v>103</v>
      </c>
      <c r="J64" s="27" t="s">
        <v>534</v>
      </c>
      <c r="K64" s="108" t="s">
        <v>535</v>
      </c>
      <c r="L64" s="108" t="s">
        <v>536</v>
      </c>
      <c r="M64" s="111"/>
      <c r="N64" s="113" t="s">
        <v>537</v>
      </c>
      <c r="O64" s="212"/>
    </row>
    <row r="65" spans="1:15" ht="12.75">
      <c r="A65" s="105" t="s">
        <v>1181</v>
      </c>
      <c r="B65" s="28"/>
      <c r="C65" s="29" t="s">
        <v>1361</v>
      </c>
      <c r="D65" s="24" t="s">
        <v>2359</v>
      </c>
      <c r="E65" s="30" t="s">
        <v>2360</v>
      </c>
      <c r="F65" s="30" t="s">
        <v>2062</v>
      </c>
      <c r="G65" s="30" t="s">
        <v>1927</v>
      </c>
      <c r="H65" s="30" t="s">
        <v>161</v>
      </c>
      <c r="I65" s="30" t="s">
        <v>2343</v>
      </c>
      <c r="J65" s="30" t="s">
        <v>1954</v>
      </c>
      <c r="K65" s="107" t="s">
        <v>1982</v>
      </c>
      <c r="L65" s="107" t="s">
        <v>185</v>
      </c>
      <c r="M65" s="110"/>
      <c r="N65" s="112" t="s">
        <v>538</v>
      </c>
      <c r="O65" s="213"/>
    </row>
    <row r="66" spans="1:15" ht="12.75">
      <c r="A66" s="106" t="s">
        <v>1943</v>
      </c>
      <c r="B66" s="25">
        <v>69</v>
      </c>
      <c r="C66" s="26" t="s">
        <v>1706</v>
      </c>
      <c r="D66" s="23" t="s">
        <v>2022</v>
      </c>
      <c r="E66" s="27" t="s">
        <v>2023</v>
      </c>
      <c r="F66" s="27" t="s">
        <v>2024</v>
      </c>
      <c r="G66" s="27" t="s">
        <v>75</v>
      </c>
      <c r="H66" s="27" t="s">
        <v>173</v>
      </c>
      <c r="I66" s="49" t="s">
        <v>174</v>
      </c>
      <c r="J66" s="49" t="s">
        <v>580</v>
      </c>
      <c r="K66" s="87" t="s">
        <v>1916</v>
      </c>
      <c r="L66" s="87" t="s">
        <v>581</v>
      </c>
      <c r="M66" s="109"/>
      <c r="N66" s="113" t="s">
        <v>582</v>
      </c>
      <c r="O66" s="212"/>
    </row>
    <row r="67" spans="1:15" ht="12.75">
      <c r="A67" s="105" t="s">
        <v>1182</v>
      </c>
      <c r="B67" s="28"/>
      <c r="C67" s="29" t="s">
        <v>1339</v>
      </c>
      <c r="D67" s="24" t="s">
        <v>2343</v>
      </c>
      <c r="E67" s="30" t="s">
        <v>1976</v>
      </c>
      <c r="F67" s="30" t="s">
        <v>2311</v>
      </c>
      <c r="G67" s="30" t="s">
        <v>1928</v>
      </c>
      <c r="H67" s="30" t="s">
        <v>2039</v>
      </c>
      <c r="I67" s="49" t="s">
        <v>1963</v>
      </c>
      <c r="J67" s="49" t="s">
        <v>1971</v>
      </c>
      <c r="K67" s="87" t="s">
        <v>2136</v>
      </c>
      <c r="L67" s="87" t="s">
        <v>2042</v>
      </c>
      <c r="M67" s="109"/>
      <c r="N67" s="112" t="s">
        <v>50</v>
      </c>
      <c r="O67" s="213"/>
    </row>
    <row r="68" spans="1:15" ht="12.75">
      <c r="A68" s="106" t="s">
        <v>669</v>
      </c>
      <c r="B68" s="25">
        <v>72</v>
      </c>
      <c r="C68" s="26" t="s">
        <v>1709</v>
      </c>
      <c r="D68" s="23" t="s">
        <v>2008</v>
      </c>
      <c r="E68" s="27" t="s">
        <v>1855</v>
      </c>
      <c r="F68" s="27" t="s">
        <v>2009</v>
      </c>
      <c r="G68" s="27" t="s">
        <v>1850</v>
      </c>
      <c r="H68" s="27" t="s">
        <v>167</v>
      </c>
      <c r="I68" s="27" t="s">
        <v>168</v>
      </c>
      <c r="J68" s="27" t="s">
        <v>547</v>
      </c>
      <c r="K68" s="108" t="s">
        <v>2111</v>
      </c>
      <c r="L68" s="108" t="s">
        <v>583</v>
      </c>
      <c r="M68" s="111" t="s">
        <v>45</v>
      </c>
      <c r="N68" s="113" t="s">
        <v>584</v>
      </c>
      <c r="O68" s="212"/>
    </row>
    <row r="69" spans="1:15" ht="12.75">
      <c r="A69" s="105" t="s">
        <v>1179</v>
      </c>
      <c r="B69" s="28"/>
      <c r="C69" s="29" t="s">
        <v>995</v>
      </c>
      <c r="D69" s="24" t="s">
        <v>1891</v>
      </c>
      <c r="E69" s="30" t="s">
        <v>2006</v>
      </c>
      <c r="F69" s="30" t="s">
        <v>2108</v>
      </c>
      <c r="G69" s="30" t="s">
        <v>1892</v>
      </c>
      <c r="H69" s="30" t="s">
        <v>2222</v>
      </c>
      <c r="I69" s="49" t="s">
        <v>2090</v>
      </c>
      <c r="J69" s="30" t="s">
        <v>285</v>
      </c>
      <c r="K69" s="107" t="s">
        <v>2325</v>
      </c>
      <c r="L69" s="107" t="s">
        <v>2096</v>
      </c>
      <c r="M69" s="110"/>
      <c r="N69" s="112" t="s">
        <v>585</v>
      </c>
      <c r="O69" s="213"/>
    </row>
    <row r="70" spans="1:15" ht="12.75">
      <c r="A70" s="106" t="s">
        <v>812</v>
      </c>
      <c r="B70" s="25">
        <v>125</v>
      </c>
      <c r="C70" s="26" t="s">
        <v>1676</v>
      </c>
      <c r="D70" s="23" t="s">
        <v>2034</v>
      </c>
      <c r="E70" s="27" t="s">
        <v>2330</v>
      </c>
      <c r="F70" s="27" t="s">
        <v>2331</v>
      </c>
      <c r="G70" s="27" t="s">
        <v>1834</v>
      </c>
      <c r="H70" s="27" t="s">
        <v>268</v>
      </c>
      <c r="I70" s="27" t="s">
        <v>269</v>
      </c>
      <c r="J70" s="49" t="s">
        <v>728</v>
      </c>
      <c r="K70" s="87" t="s">
        <v>2098</v>
      </c>
      <c r="L70" s="87" t="s">
        <v>326</v>
      </c>
      <c r="M70" s="109" t="s">
        <v>41</v>
      </c>
      <c r="N70" s="113" t="s">
        <v>615</v>
      </c>
      <c r="O70" s="212"/>
    </row>
    <row r="71" spans="1:15" ht="12.75">
      <c r="A71" s="105" t="s">
        <v>1199</v>
      </c>
      <c r="B71" s="28"/>
      <c r="C71" s="29" t="s">
        <v>975</v>
      </c>
      <c r="D71" s="24" t="s">
        <v>1880</v>
      </c>
      <c r="E71" s="30" t="s">
        <v>2332</v>
      </c>
      <c r="F71" s="30" t="s">
        <v>2107</v>
      </c>
      <c r="G71" s="30" t="s">
        <v>1992</v>
      </c>
      <c r="H71" s="30" t="s">
        <v>270</v>
      </c>
      <c r="I71" s="30" t="s">
        <v>1870</v>
      </c>
      <c r="J71" s="49" t="s">
        <v>2021</v>
      </c>
      <c r="K71" s="87" t="s">
        <v>1870</v>
      </c>
      <c r="L71" s="87" t="s">
        <v>2118</v>
      </c>
      <c r="M71" s="109"/>
      <c r="N71" s="112" t="s">
        <v>616</v>
      </c>
      <c r="O71" s="213"/>
    </row>
    <row r="72" spans="1:15" ht="12.75">
      <c r="A72" s="106" t="s">
        <v>2032</v>
      </c>
      <c r="B72" s="25">
        <v>54</v>
      </c>
      <c r="C72" s="26" t="s">
        <v>1691</v>
      </c>
      <c r="D72" s="23" t="s">
        <v>1765</v>
      </c>
      <c r="E72" s="27" t="s">
        <v>1916</v>
      </c>
      <c r="F72" s="27" t="s">
        <v>1933</v>
      </c>
      <c r="G72" s="27" t="s">
        <v>109</v>
      </c>
      <c r="H72" s="27" t="s">
        <v>1930</v>
      </c>
      <c r="I72" s="27" t="s">
        <v>110</v>
      </c>
      <c r="J72" s="27" t="s">
        <v>445</v>
      </c>
      <c r="K72" s="108" t="s">
        <v>183</v>
      </c>
      <c r="L72" s="108" t="s">
        <v>2122</v>
      </c>
      <c r="M72" s="111"/>
      <c r="N72" s="113" t="s">
        <v>615</v>
      </c>
      <c r="O72" s="212"/>
    </row>
    <row r="73" spans="1:15" ht="12.75">
      <c r="A73" s="105" t="s">
        <v>1182</v>
      </c>
      <c r="B73" s="28"/>
      <c r="C73" s="29" t="s">
        <v>1339</v>
      </c>
      <c r="D73" s="24" t="s">
        <v>2354</v>
      </c>
      <c r="E73" s="30" t="s">
        <v>1963</v>
      </c>
      <c r="F73" s="30" t="s">
        <v>2061</v>
      </c>
      <c r="G73" s="30" t="s">
        <v>235</v>
      </c>
      <c r="H73" s="30" t="s">
        <v>2041</v>
      </c>
      <c r="I73" s="30" t="s">
        <v>1951</v>
      </c>
      <c r="J73" s="30" t="s">
        <v>1968</v>
      </c>
      <c r="K73" s="107" t="s">
        <v>2048</v>
      </c>
      <c r="L73" s="107" t="s">
        <v>1974</v>
      </c>
      <c r="M73" s="110"/>
      <c r="N73" s="112" t="s">
        <v>616</v>
      </c>
      <c r="O73" s="213"/>
    </row>
    <row r="74" spans="1:15" ht="12.75">
      <c r="A74" s="106" t="s">
        <v>729</v>
      </c>
      <c r="B74" s="25">
        <v>112</v>
      </c>
      <c r="C74" s="26" t="s">
        <v>1749</v>
      </c>
      <c r="D74" s="23" t="s">
        <v>1626</v>
      </c>
      <c r="E74" s="27" t="s">
        <v>2241</v>
      </c>
      <c r="F74" s="27" t="s">
        <v>2242</v>
      </c>
      <c r="G74" s="27" t="s">
        <v>219</v>
      </c>
      <c r="H74" s="27" t="s">
        <v>263</v>
      </c>
      <c r="I74" s="49" t="s">
        <v>63</v>
      </c>
      <c r="J74" s="49" t="s">
        <v>670</v>
      </c>
      <c r="K74" s="87" t="s">
        <v>671</v>
      </c>
      <c r="L74" s="87" t="s">
        <v>178</v>
      </c>
      <c r="M74" s="109"/>
      <c r="N74" s="113" t="s">
        <v>672</v>
      </c>
      <c r="O74" s="212"/>
    </row>
    <row r="75" spans="1:15" ht="12.75">
      <c r="A75" s="105" t="s">
        <v>1181</v>
      </c>
      <c r="B75" s="28"/>
      <c r="C75" s="29" t="s">
        <v>1052</v>
      </c>
      <c r="D75" s="24" t="s">
        <v>2376</v>
      </c>
      <c r="E75" s="30" t="s">
        <v>2377</v>
      </c>
      <c r="F75" s="30" t="s">
        <v>2116</v>
      </c>
      <c r="G75" s="30" t="s">
        <v>264</v>
      </c>
      <c r="H75" s="30" t="s">
        <v>1952</v>
      </c>
      <c r="I75" s="49" t="s">
        <v>1941</v>
      </c>
      <c r="J75" s="49" t="s">
        <v>1981</v>
      </c>
      <c r="K75" s="87" t="s">
        <v>2110</v>
      </c>
      <c r="L75" s="87" t="s">
        <v>2192</v>
      </c>
      <c r="M75" s="109"/>
      <c r="N75" s="112" t="s">
        <v>673</v>
      </c>
      <c r="O75" s="213"/>
    </row>
    <row r="76" spans="1:15" ht="12.75">
      <c r="A76" s="106" t="s">
        <v>730</v>
      </c>
      <c r="B76" s="25">
        <v>64</v>
      </c>
      <c r="C76" s="26" t="s">
        <v>1701</v>
      </c>
      <c r="D76" s="23" t="s">
        <v>1915</v>
      </c>
      <c r="E76" s="27" t="s">
        <v>1916</v>
      </c>
      <c r="F76" s="27" t="s">
        <v>1917</v>
      </c>
      <c r="G76" s="27" t="s">
        <v>1768</v>
      </c>
      <c r="H76" s="27" t="s">
        <v>180</v>
      </c>
      <c r="I76" s="27" t="s">
        <v>181</v>
      </c>
      <c r="J76" s="27" t="s">
        <v>586</v>
      </c>
      <c r="K76" s="108" t="s">
        <v>2219</v>
      </c>
      <c r="L76" s="108" t="s">
        <v>587</v>
      </c>
      <c r="M76" s="111" t="s">
        <v>41</v>
      </c>
      <c r="N76" s="113" t="s">
        <v>588</v>
      </c>
      <c r="O76" s="212"/>
    </row>
    <row r="77" spans="1:15" ht="12.75">
      <c r="A77" s="105" t="s">
        <v>1199</v>
      </c>
      <c r="B77" s="28"/>
      <c r="C77" s="29" t="s">
        <v>1363</v>
      </c>
      <c r="D77" s="24" t="s">
        <v>2338</v>
      </c>
      <c r="E77" s="30" t="s">
        <v>2339</v>
      </c>
      <c r="F77" s="30" t="s">
        <v>2212</v>
      </c>
      <c r="G77" s="30" t="s">
        <v>1879</v>
      </c>
      <c r="H77" s="30" t="s">
        <v>2079</v>
      </c>
      <c r="I77" s="30" t="s">
        <v>1894</v>
      </c>
      <c r="J77" s="30" t="s">
        <v>2090</v>
      </c>
      <c r="K77" s="107" t="s">
        <v>218</v>
      </c>
      <c r="L77" s="107" t="s">
        <v>2090</v>
      </c>
      <c r="M77" s="110"/>
      <c r="N77" s="112" t="s">
        <v>589</v>
      </c>
      <c r="O77" s="213"/>
    </row>
    <row r="78" spans="1:15" ht="12.75">
      <c r="A78" s="106" t="s">
        <v>1883</v>
      </c>
      <c r="B78" s="25">
        <v>48</v>
      </c>
      <c r="C78" s="26" t="s">
        <v>1685</v>
      </c>
      <c r="D78" s="23" t="s">
        <v>1918</v>
      </c>
      <c r="E78" s="27" t="s">
        <v>1766</v>
      </c>
      <c r="F78" s="27" t="s">
        <v>1919</v>
      </c>
      <c r="G78" s="27" t="s">
        <v>2097</v>
      </c>
      <c r="H78" s="27" t="s">
        <v>92</v>
      </c>
      <c r="I78" s="49" t="s">
        <v>93</v>
      </c>
      <c r="J78" s="49" t="s">
        <v>539</v>
      </c>
      <c r="K78" s="87" t="s">
        <v>2018</v>
      </c>
      <c r="L78" s="87" t="s">
        <v>540</v>
      </c>
      <c r="M78" s="109" t="s">
        <v>39</v>
      </c>
      <c r="N78" s="113" t="s">
        <v>541</v>
      </c>
      <c r="O78" s="212"/>
    </row>
    <row r="79" spans="1:15" ht="12.75">
      <c r="A79" s="105" t="s">
        <v>1181</v>
      </c>
      <c r="B79" s="28"/>
      <c r="C79" s="29" t="s">
        <v>982</v>
      </c>
      <c r="D79" s="24" t="s">
        <v>1874</v>
      </c>
      <c r="E79" s="30" t="s">
        <v>2056</v>
      </c>
      <c r="F79" s="30" t="s">
        <v>2340</v>
      </c>
      <c r="G79" s="30" t="s">
        <v>2020</v>
      </c>
      <c r="H79" s="30" t="s">
        <v>2202</v>
      </c>
      <c r="I79" s="49" t="s">
        <v>265</v>
      </c>
      <c r="J79" s="49" t="s">
        <v>1944</v>
      </c>
      <c r="K79" s="87" t="s">
        <v>1954</v>
      </c>
      <c r="L79" s="87" t="s">
        <v>2038</v>
      </c>
      <c r="M79" s="109"/>
      <c r="N79" s="112" t="s">
        <v>542</v>
      </c>
      <c r="O79" s="213"/>
    </row>
    <row r="80" spans="1:15" ht="12.75">
      <c r="A80" s="106" t="s">
        <v>2337</v>
      </c>
      <c r="B80" s="25">
        <v>99</v>
      </c>
      <c r="C80" s="26" t="s">
        <v>1736</v>
      </c>
      <c r="D80" s="23" t="s">
        <v>2229</v>
      </c>
      <c r="E80" s="27" t="s">
        <v>2230</v>
      </c>
      <c r="F80" s="27" t="s">
        <v>1773</v>
      </c>
      <c r="G80" s="27" t="s">
        <v>219</v>
      </c>
      <c r="H80" s="27" t="s">
        <v>2482</v>
      </c>
      <c r="I80" s="27" t="s">
        <v>1931</v>
      </c>
      <c r="J80" s="27" t="s">
        <v>674</v>
      </c>
      <c r="K80" s="108" t="s">
        <v>675</v>
      </c>
      <c r="L80" s="108" t="s">
        <v>676</v>
      </c>
      <c r="M80" s="111" t="s">
        <v>33</v>
      </c>
      <c r="N80" s="113" t="s">
        <v>677</v>
      </c>
      <c r="O80" s="212"/>
    </row>
    <row r="81" spans="1:15" ht="12.75">
      <c r="A81" s="105" t="s">
        <v>1179</v>
      </c>
      <c r="B81" s="28"/>
      <c r="C81" s="29" t="s">
        <v>988</v>
      </c>
      <c r="D81" s="24" t="s">
        <v>2351</v>
      </c>
      <c r="E81" s="30" t="s">
        <v>2352</v>
      </c>
      <c r="F81" s="30" t="s">
        <v>2353</v>
      </c>
      <c r="G81" s="30" t="s">
        <v>284</v>
      </c>
      <c r="H81" s="30" t="s">
        <v>252</v>
      </c>
      <c r="I81" s="30" t="s">
        <v>285</v>
      </c>
      <c r="J81" s="30" t="s">
        <v>2115</v>
      </c>
      <c r="K81" s="107" t="s">
        <v>373</v>
      </c>
      <c r="L81" s="107" t="s">
        <v>308</v>
      </c>
      <c r="M81" s="110"/>
      <c r="N81" s="112" t="s">
        <v>678</v>
      </c>
      <c r="O81" s="213"/>
    </row>
    <row r="82" spans="1:15" ht="12.75">
      <c r="A82" s="106" t="s">
        <v>412</v>
      </c>
      <c r="B82" s="25">
        <v>78</v>
      </c>
      <c r="C82" s="26" t="s">
        <v>1715</v>
      </c>
      <c r="D82" s="23" t="s">
        <v>2034</v>
      </c>
      <c r="E82" s="27" t="s">
        <v>2035</v>
      </c>
      <c r="F82" s="27" t="s">
        <v>2036</v>
      </c>
      <c r="G82" s="27" t="s">
        <v>165</v>
      </c>
      <c r="H82" s="27" t="s">
        <v>186</v>
      </c>
      <c r="I82" s="49" t="s">
        <v>1878</v>
      </c>
      <c r="J82" s="49" t="s">
        <v>617</v>
      </c>
      <c r="K82" s="87" t="s">
        <v>98</v>
      </c>
      <c r="L82" s="87" t="s">
        <v>618</v>
      </c>
      <c r="M82" s="109" t="s">
        <v>33</v>
      </c>
      <c r="N82" s="182" t="s">
        <v>619</v>
      </c>
      <c r="O82" s="212"/>
    </row>
    <row r="83" spans="1:15" ht="12.75">
      <c r="A83" s="105" t="s">
        <v>1179</v>
      </c>
      <c r="B83" s="28"/>
      <c r="C83" s="29" t="s">
        <v>1239</v>
      </c>
      <c r="D83" s="24" t="s">
        <v>2356</v>
      </c>
      <c r="E83" s="30" t="s">
        <v>2357</v>
      </c>
      <c r="F83" s="30" t="s">
        <v>2358</v>
      </c>
      <c r="G83" s="30" t="s">
        <v>247</v>
      </c>
      <c r="H83" s="30" t="s">
        <v>308</v>
      </c>
      <c r="I83" s="49" t="s">
        <v>153</v>
      </c>
      <c r="J83" s="49" t="s">
        <v>655</v>
      </c>
      <c r="K83" s="87" t="s">
        <v>308</v>
      </c>
      <c r="L83" s="87" t="s">
        <v>145</v>
      </c>
      <c r="M83" s="109"/>
      <c r="N83" s="112" t="s">
        <v>620</v>
      </c>
      <c r="O83" s="213"/>
    </row>
    <row r="84" spans="1:15" ht="12.75">
      <c r="A84" s="106" t="s">
        <v>679</v>
      </c>
      <c r="B84" s="25">
        <v>97</v>
      </c>
      <c r="C84" s="26" t="s">
        <v>1734</v>
      </c>
      <c r="D84" s="23" t="s">
        <v>2236</v>
      </c>
      <c r="E84" s="27" t="s">
        <v>2237</v>
      </c>
      <c r="F84" s="27" t="s">
        <v>2238</v>
      </c>
      <c r="G84" s="27" t="s">
        <v>1964</v>
      </c>
      <c r="H84" s="27" t="s">
        <v>126</v>
      </c>
      <c r="I84" s="27" t="s">
        <v>210</v>
      </c>
      <c r="J84" s="27" t="s">
        <v>621</v>
      </c>
      <c r="K84" s="108" t="s">
        <v>1908</v>
      </c>
      <c r="L84" s="108" t="s">
        <v>2230</v>
      </c>
      <c r="M84" s="111"/>
      <c r="N84" s="113" t="s">
        <v>622</v>
      </c>
      <c r="O84" s="212"/>
    </row>
    <row r="85" spans="1:15" ht="12.75">
      <c r="A85" s="105" t="s">
        <v>1201</v>
      </c>
      <c r="B85" s="28"/>
      <c r="C85" s="29" t="s">
        <v>1361</v>
      </c>
      <c r="D85" s="24" t="s">
        <v>2163</v>
      </c>
      <c r="E85" s="30" t="s">
        <v>2145</v>
      </c>
      <c r="F85" s="30" t="s">
        <v>2375</v>
      </c>
      <c r="G85" s="30" t="s">
        <v>2199</v>
      </c>
      <c r="H85" s="30" t="s">
        <v>2190</v>
      </c>
      <c r="I85" s="30" t="s">
        <v>271</v>
      </c>
      <c r="J85" s="30" t="s">
        <v>732</v>
      </c>
      <c r="K85" s="107" t="s">
        <v>2040</v>
      </c>
      <c r="L85" s="107" t="s">
        <v>2198</v>
      </c>
      <c r="M85" s="110"/>
      <c r="N85" s="112" t="s">
        <v>623</v>
      </c>
      <c r="O85" s="213"/>
    </row>
    <row r="86" spans="1:15" ht="12.75">
      <c r="A86" s="106" t="s">
        <v>401</v>
      </c>
      <c r="B86" s="25">
        <v>19</v>
      </c>
      <c r="C86" s="26" t="s">
        <v>1656</v>
      </c>
      <c r="D86" s="23" t="s">
        <v>1796</v>
      </c>
      <c r="E86" s="27" t="s">
        <v>1797</v>
      </c>
      <c r="F86" s="27" t="s">
        <v>1798</v>
      </c>
      <c r="G86" s="27" t="s">
        <v>1929</v>
      </c>
      <c r="H86" s="27" t="s">
        <v>98</v>
      </c>
      <c r="I86" s="49" t="s">
        <v>93</v>
      </c>
      <c r="J86" s="49" t="s">
        <v>445</v>
      </c>
      <c r="K86" s="87" t="s">
        <v>446</v>
      </c>
      <c r="L86" s="87" t="s">
        <v>359</v>
      </c>
      <c r="M86" s="109"/>
      <c r="N86" s="113" t="s">
        <v>447</v>
      </c>
      <c r="O86" s="212"/>
    </row>
    <row r="87" spans="1:15" ht="12.75">
      <c r="A87" s="105" t="s">
        <v>1203</v>
      </c>
      <c r="B87" s="28"/>
      <c r="C87" s="29" t="s">
        <v>1323</v>
      </c>
      <c r="D87" s="24" t="s">
        <v>2271</v>
      </c>
      <c r="E87" s="30" t="s">
        <v>2395</v>
      </c>
      <c r="F87" s="30" t="s">
        <v>2396</v>
      </c>
      <c r="G87" s="30" t="s">
        <v>2250</v>
      </c>
      <c r="H87" s="30" t="s">
        <v>2179</v>
      </c>
      <c r="I87" s="49" t="s">
        <v>2232</v>
      </c>
      <c r="J87" s="49" t="s">
        <v>590</v>
      </c>
      <c r="K87" s="87" t="s">
        <v>2151</v>
      </c>
      <c r="L87" s="87" t="s">
        <v>2251</v>
      </c>
      <c r="M87" s="109"/>
      <c r="N87" s="112" t="s">
        <v>448</v>
      </c>
      <c r="O87" s="213"/>
    </row>
    <row r="88" spans="1:15" ht="12.75">
      <c r="A88" s="106" t="s">
        <v>2120</v>
      </c>
      <c r="B88" s="25">
        <v>46</v>
      </c>
      <c r="C88" s="26" t="s">
        <v>1683</v>
      </c>
      <c r="D88" s="23" t="s">
        <v>1876</v>
      </c>
      <c r="E88" s="27" t="s">
        <v>1877</v>
      </c>
      <c r="F88" s="27" t="s">
        <v>1878</v>
      </c>
      <c r="G88" s="27" t="s">
        <v>107</v>
      </c>
      <c r="H88" s="27" t="s">
        <v>2224</v>
      </c>
      <c r="I88" s="27" t="s">
        <v>108</v>
      </c>
      <c r="J88" s="27" t="s">
        <v>543</v>
      </c>
      <c r="K88" s="108" t="s">
        <v>180</v>
      </c>
      <c r="L88" s="108" t="s">
        <v>544</v>
      </c>
      <c r="M88" s="111" t="s">
        <v>33</v>
      </c>
      <c r="N88" s="113" t="s">
        <v>545</v>
      </c>
      <c r="O88" s="212"/>
    </row>
    <row r="89" spans="1:15" ht="12.75">
      <c r="A89" s="105" t="s">
        <v>1181</v>
      </c>
      <c r="B89" s="28"/>
      <c r="C89" s="29" t="s">
        <v>1361</v>
      </c>
      <c r="D89" s="24" t="s">
        <v>2268</v>
      </c>
      <c r="E89" s="30" t="s">
        <v>2153</v>
      </c>
      <c r="F89" s="30" t="s">
        <v>2057</v>
      </c>
      <c r="G89" s="30" t="s">
        <v>283</v>
      </c>
      <c r="H89" s="30" t="s">
        <v>2046</v>
      </c>
      <c r="I89" s="30" t="s">
        <v>188</v>
      </c>
      <c r="J89" s="30" t="s">
        <v>187</v>
      </c>
      <c r="K89" s="107" t="s">
        <v>2030</v>
      </c>
      <c r="L89" s="107" t="s">
        <v>2109</v>
      </c>
      <c r="M89" s="110"/>
      <c r="N89" s="112" t="s">
        <v>546</v>
      </c>
      <c r="O89" s="213"/>
    </row>
    <row r="90" spans="1:15" ht="12.75">
      <c r="A90" s="106" t="s">
        <v>2049</v>
      </c>
      <c r="B90" s="25">
        <v>50</v>
      </c>
      <c r="C90" s="26" t="s">
        <v>1687</v>
      </c>
      <c r="D90" s="23" t="s">
        <v>1921</v>
      </c>
      <c r="E90" s="27" t="s">
        <v>1922</v>
      </c>
      <c r="F90" s="27" t="s">
        <v>1923</v>
      </c>
      <c r="G90" s="27" t="s">
        <v>104</v>
      </c>
      <c r="H90" s="27" t="s">
        <v>105</v>
      </c>
      <c r="I90" s="27" t="s">
        <v>106</v>
      </c>
      <c r="J90" s="27" t="s">
        <v>547</v>
      </c>
      <c r="K90" s="108" t="s">
        <v>548</v>
      </c>
      <c r="L90" s="108" t="s">
        <v>549</v>
      </c>
      <c r="M90" s="111" t="s">
        <v>39</v>
      </c>
      <c r="N90" s="113" t="s">
        <v>550</v>
      </c>
      <c r="O90" s="212"/>
    </row>
    <row r="91" spans="1:15" ht="12.75">
      <c r="A91" s="105" t="s">
        <v>1181</v>
      </c>
      <c r="B91" s="28"/>
      <c r="C91" s="29" t="s">
        <v>976</v>
      </c>
      <c r="D91" s="24" t="s">
        <v>2121</v>
      </c>
      <c r="E91" s="30" t="s">
        <v>2333</v>
      </c>
      <c r="F91" s="30" t="s">
        <v>2336</v>
      </c>
      <c r="G91" s="30" t="s">
        <v>282</v>
      </c>
      <c r="H91" s="30" t="s">
        <v>2253</v>
      </c>
      <c r="I91" s="30" t="s">
        <v>1884</v>
      </c>
      <c r="J91" s="30" t="s">
        <v>1885</v>
      </c>
      <c r="K91" s="107" t="s">
        <v>1957</v>
      </c>
      <c r="L91" s="107" t="s">
        <v>2055</v>
      </c>
      <c r="M91" s="110"/>
      <c r="N91" s="112" t="s">
        <v>551</v>
      </c>
      <c r="O91" s="213"/>
    </row>
    <row r="92" spans="1:15" ht="12.75">
      <c r="A92" s="106" t="s">
        <v>813</v>
      </c>
      <c r="B92" s="25">
        <v>124</v>
      </c>
      <c r="C92" s="26" t="s">
        <v>1690</v>
      </c>
      <c r="D92" s="23" t="s">
        <v>1785</v>
      </c>
      <c r="E92" s="27" t="s">
        <v>2371</v>
      </c>
      <c r="F92" s="27" t="s">
        <v>2372</v>
      </c>
      <c r="G92" s="27" t="s">
        <v>128</v>
      </c>
      <c r="H92" s="27" t="s">
        <v>2137</v>
      </c>
      <c r="I92" s="27" t="s">
        <v>1940</v>
      </c>
      <c r="J92" s="27" t="s">
        <v>591</v>
      </c>
      <c r="K92" s="108" t="s">
        <v>2028</v>
      </c>
      <c r="L92" s="108" t="s">
        <v>733</v>
      </c>
      <c r="M92" s="111" t="s">
        <v>33</v>
      </c>
      <c r="N92" s="113" t="s">
        <v>734</v>
      </c>
      <c r="O92" s="212"/>
    </row>
    <row r="93" spans="1:15" ht="12.75">
      <c r="A93" s="105" t="s">
        <v>1199</v>
      </c>
      <c r="B93" s="28"/>
      <c r="C93" s="29" t="s">
        <v>1542</v>
      </c>
      <c r="D93" s="24" t="s">
        <v>2373</v>
      </c>
      <c r="E93" s="30" t="s">
        <v>2071</v>
      </c>
      <c r="F93" s="30" t="s">
        <v>2374</v>
      </c>
      <c r="G93" s="30" t="s">
        <v>302</v>
      </c>
      <c r="H93" s="30" t="s">
        <v>303</v>
      </c>
      <c r="I93" s="30" t="s">
        <v>304</v>
      </c>
      <c r="J93" s="30" t="s">
        <v>735</v>
      </c>
      <c r="K93" s="107" t="s">
        <v>736</v>
      </c>
      <c r="L93" s="107" t="s">
        <v>556</v>
      </c>
      <c r="M93" s="110"/>
      <c r="N93" s="112" t="s">
        <v>737</v>
      </c>
      <c r="O93" s="213"/>
    </row>
    <row r="94" spans="1:15" ht="12.75">
      <c r="A94" s="106" t="s">
        <v>2126</v>
      </c>
      <c r="B94" s="25">
        <v>15</v>
      </c>
      <c r="C94" s="26" t="s">
        <v>1652</v>
      </c>
      <c r="D94" s="23" t="s">
        <v>1782</v>
      </c>
      <c r="E94" s="27" t="s">
        <v>1783</v>
      </c>
      <c r="F94" s="27" t="s">
        <v>1784</v>
      </c>
      <c r="G94" s="27" t="s">
        <v>99</v>
      </c>
      <c r="H94" s="27" t="s">
        <v>1960</v>
      </c>
      <c r="I94" s="49" t="s">
        <v>100</v>
      </c>
      <c r="J94" s="49" t="s">
        <v>449</v>
      </c>
      <c r="K94" s="87" t="s">
        <v>450</v>
      </c>
      <c r="L94" s="87" t="s">
        <v>451</v>
      </c>
      <c r="M94" s="109"/>
      <c r="N94" s="113" t="s">
        <v>452</v>
      </c>
      <c r="O94" s="212"/>
    </row>
    <row r="95" spans="1:15" ht="12.75">
      <c r="A95" s="105" t="s">
        <v>1200</v>
      </c>
      <c r="B95" s="28"/>
      <c r="C95" s="29" t="s">
        <v>1479</v>
      </c>
      <c r="D95" s="24" t="s">
        <v>1966</v>
      </c>
      <c r="E95" s="30" t="s">
        <v>2367</v>
      </c>
      <c r="F95" s="30" t="s">
        <v>2368</v>
      </c>
      <c r="G95" s="30" t="s">
        <v>272</v>
      </c>
      <c r="H95" s="30" t="s">
        <v>2282</v>
      </c>
      <c r="I95" s="49" t="s">
        <v>2059</v>
      </c>
      <c r="J95" s="49" t="s">
        <v>738</v>
      </c>
      <c r="K95" s="87" t="s">
        <v>2367</v>
      </c>
      <c r="L95" s="87" t="s">
        <v>2191</v>
      </c>
      <c r="M95" s="109"/>
      <c r="N95" s="112" t="s">
        <v>453</v>
      </c>
      <c r="O95" s="213"/>
    </row>
    <row r="96" spans="1:15" ht="12.75">
      <c r="A96" s="106" t="s">
        <v>635</v>
      </c>
      <c r="B96" s="25">
        <v>86</v>
      </c>
      <c r="C96" s="26" t="s">
        <v>1723</v>
      </c>
      <c r="D96" s="23" t="s">
        <v>2001</v>
      </c>
      <c r="E96" s="27" t="s">
        <v>2101</v>
      </c>
      <c r="F96" s="27" t="s">
        <v>2102</v>
      </c>
      <c r="G96" s="27" t="s">
        <v>200</v>
      </c>
      <c r="H96" s="27" t="s">
        <v>201</v>
      </c>
      <c r="I96" s="27" t="s">
        <v>202</v>
      </c>
      <c r="J96" s="27" t="s">
        <v>624</v>
      </c>
      <c r="K96" s="108" t="s">
        <v>625</v>
      </c>
      <c r="L96" s="108" t="s">
        <v>1961</v>
      </c>
      <c r="M96" s="111"/>
      <c r="N96" s="113" t="s">
        <v>626</v>
      </c>
      <c r="O96" s="212"/>
    </row>
    <row r="97" spans="1:15" ht="12.75">
      <c r="A97" s="105" t="s">
        <v>1179</v>
      </c>
      <c r="B97" s="28"/>
      <c r="C97" s="29" t="s">
        <v>1420</v>
      </c>
      <c r="D97" s="24" t="s">
        <v>2321</v>
      </c>
      <c r="E97" s="30" t="s">
        <v>1870</v>
      </c>
      <c r="F97" s="30" t="s">
        <v>2114</v>
      </c>
      <c r="G97" s="30" t="s">
        <v>2086</v>
      </c>
      <c r="H97" s="30" t="s">
        <v>2011</v>
      </c>
      <c r="I97" s="30" t="s">
        <v>1992</v>
      </c>
      <c r="J97" s="30" t="s">
        <v>739</v>
      </c>
      <c r="K97" s="107" t="s">
        <v>2006</v>
      </c>
      <c r="L97" s="107" t="s">
        <v>209</v>
      </c>
      <c r="M97" s="110"/>
      <c r="N97" s="112" t="s">
        <v>627</v>
      </c>
      <c r="O97" s="213"/>
    </row>
    <row r="98" spans="1:15" ht="12.75">
      <c r="A98" s="106" t="s">
        <v>814</v>
      </c>
      <c r="B98" s="25">
        <v>17</v>
      </c>
      <c r="C98" s="26" t="s">
        <v>1654</v>
      </c>
      <c r="D98" s="23" t="s">
        <v>1779</v>
      </c>
      <c r="E98" s="27" t="s">
        <v>1780</v>
      </c>
      <c r="F98" s="27" t="s">
        <v>1781</v>
      </c>
      <c r="G98" s="27" t="s">
        <v>95</v>
      </c>
      <c r="H98" s="27" t="s">
        <v>96</v>
      </c>
      <c r="I98" s="27" t="s">
        <v>97</v>
      </c>
      <c r="J98" s="27" t="s">
        <v>2480</v>
      </c>
      <c r="K98" s="108" t="s">
        <v>2028</v>
      </c>
      <c r="L98" s="108" t="s">
        <v>454</v>
      </c>
      <c r="M98" s="111"/>
      <c r="N98" s="181" t="s">
        <v>455</v>
      </c>
      <c r="O98" s="212"/>
    </row>
    <row r="99" spans="1:15" ht="12.75">
      <c r="A99" s="105" t="s">
        <v>1203</v>
      </c>
      <c r="B99" s="28"/>
      <c r="C99" s="29" t="s">
        <v>1223</v>
      </c>
      <c r="D99" s="24" t="s">
        <v>2364</v>
      </c>
      <c r="E99" s="30" t="s">
        <v>2365</v>
      </c>
      <c r="F99" s="30" t="s">
        <v>2366</v>
      </c>
      <c r="G99" s="30" t="s">
        <v>2416</v>
      </c>
      <c r="H99" s="30" t="s">
        <v>2369</v>
      </c>
      <c r="I99" s="30" t="s">
        <v>2258</v>
      </c>
      <c r="J99" s="30" t="s">
        <v>1963</v>
      </c>
      <c r="K99" s="107" t="s">
        <v>2375</v>
      </c>
      <c r="L99" s="107" t="s">
        <v>2295</v>
      </c>
      <c r="M99" s="110"/>
      <c r="N99" s="112" t="s">
        <v>456</v>
      </c>
      <c r="O99" s="213"/>
    </row>
    <row r="100" spans="1:15" ht="12.75">
      <c r="A100" s="106" t="s">
        <v>222</v>
      </c>
      <c r="B100" s="25">
        <v>52</v>
      </c>
      <c r="C100" s="26" t="s">
        <v>1689</v>
      </c>
      <c r="D100" s="23" t="s">
        <v>1949</v>
      </c>
      <c r="E100" s="27" t="s">
        <v>1916</v>
      </c>
      <c r="F100" s="27" t="s">
        <v>1950</v>
      </c>
      <c r="G100" s="27" t="s">
        <v>115</v>
      </c>
      <c r="H100" s="27" t="s">
        <v>2172</v>
      </c>
      <c r="I100" s="27" t="s">
        <v>97</v>
      </c>
      <c r="J100" s="27" t="s">
        <v>543</v>
      </c>
      <c r="K100" s="108" t="s">
        <v>552</v>
      </c>
      <c r="L100" s="108" t="s">
        <v>450</v>
      </c>
      <c r="M100" s="111" t="s">
        <v>33</v>
      </c>
      <c r="N100" s="181" t="s">
        <v>553</v>
      </c>
      <c r="O100" s="212"/>
    </row>
    <row r="101" spans="1:15" ht="12.75">
      <c r="A101" s="105" t="s">
        <v>1180</v>
      </c>
      <c r="B101" s="28"/>
      <c r="C101" s="29" t="s">
        <v>1325</v>
      </c>
      <c r="D101" s="24" t="s">
        <v>2366</v>
      </c>
      <c r="E101" s="30" t="s">
        <v>1963</v>
      </c>
      <c r="F101" s="30" t="s">
        <v>2370</v>
      </c>
      <c r="G101" s="30" t="s">
        <v>305</v>
      </c>
      <c r="H101" s="30" t="s">
        <v>2233</v>
      </c>
      <c r="I101" s="30" t="s">
        <v>2183</v>
      </c>
      <c r="J101" s="30" t="s">
        <v>2142</v>
      </c>
      <c r="K101" s="107" t="s">
        <v>2075</v>
      </c>
      <c r="L101" s="107" t="s">
        <v>2136</v>
      </c>
      <c r="M101" s="110"/>
      <c r="N101" s="112" t="s">
        <v>554</v>
      </c>
      <c r="O101" s="213"/>
    </row>
    <row r="102" spans="1:15" ht="12.75">
      <c r="A102" s="106" t="s">
        <v>680</v>
      </c>
      <c r="B102" s="25">
        <v>81</v>
      </c>
      <c r="C102" s="26" t="s">
        <v>1718</v>
      </c>
      <c r="D102" s="23" t="s">
        <v>1949</v>
      </c>
      <c r="E102" s="27" t="s">
        <v>2122</v>
      </c>
      <c r="F102" s="27" t="s">
        <v>1940</v>
      </c>
      <c r="G102" s="27" t="s">
        <v>1921</v>
      </c>
      <c r="H102" s="27" t="s">
        <v>212</v>
      </c>
      <c r="I102" s="27" t="s">
        <v>213</v>
      </c>
      <c r="J102" s="27" t="s">
        <v>630</v>
      </c>
      <c r="K102" s="108" t="s">
        <v>506</v>
      </c>
      <c r="L102" s="108" t="s">
        <v>359</v>
      </c>
      <c r="M102" s="111"/>
      <c r="N102" s="181" t="s">
        <v>631</v>
      </c>
      <c r="O102" s="212"/>
    </row>
    <row r="103" spans="1:15" ht="12.75">
      <c r="A103" s="105" t="s">
        <v>1182</v>
      </c>
      <c r="B103" s="28"/>
      <c r="C103" s="29" t="s">
        <v>1413</v>
      </c>
      <c r="D103" s="24" t="s">
        <v>2150</v>
      </c>
      <c r="E103" s="30" t="s">
        <v>1983</v>
      </c>
      <c r="F103" s="30" t="s">
        <v>2189</v>
      </c>
      <c r="G103" s="30" t="s">
        <v>2130</v>
      </c>
      <c r="H103" s="30" t="s">
        <v>273</v>
      </c>
      <c r="I103" s="30" t="s">
        <v>1984</v>
      </c>
      <c r="J103" s="30" t="s">
        <v>2247</v>
      </c>
      <c r="K103" s="107" t="s">
        <v>740</v>
      </c>
      <c r="L103" s="107" t="s">
        <v>741</v>
      </c>
      <c r="M103" s="110"/>
      <c r="N103" s="112" t="s">
        <v>632</v>
      </c>
      <c r="O103" s="213"/>
    </row>
    <row r="104" spans="1:15" ht="12.75">
      <c r="A104" s="106" t="s">
        <v>2131</v>
      </c>
      <c r="B104" s="25">
        <v>28</v>
      </c>
      <c r="C104" s="26" t="s">
        <v>1665</v>
      </c>
      <c r="D104" s="23" t="s">
        <v>1775</v>
      </c>
      <c r="E104" s="27" t="s">
        <v>1776</v>
      </c>
      <c r="F104" s="27" t="s">
        <v>1777</v>
      </c>
      <c r="G104" s="27" t="s">
        <v>118</v>
      </c>
      <c r="H104" s="27" t="s">
        <v>2028</v>
      </c>
      <c r="I104" s="27" t="s">
        <v>119</v>
      </c>
      <c r="J104" s="27" t="s">
        <v>459</v>
      </c>
      <c r="K104" s="108" t="s">
        <v>175</v>
      </c>
      <c r="L104" s="108" t="s">
        <v>460</v>
      </c>
      <c r="M104" s="111" t="s">
        <v>41</v>
      </c>
      <c r="N104" s="181" t="s">
        <v>633</v>
      </c>
      <c r="O104" s="212"/>
    </row>
    <row r="105" spans="1:15" ht="12.75">
      <c r="A105" s="105" t="s">
        <v>1203</v>
      </c>
      <c r="B105" s="28"/>
      <c r="C105" s="29" t="s">
        <v>1323</v>
      </c>
      <c r="D105" s="24" t="s">
        <v>2113</v>
      </c>
      <c r="E105" s="30" t="s">
        <v>2362</v>
      </c>
      <c r="F105" s="30" t="s">
        <v>2363</v>
      </c>
      <c r="G105" s="30" t="s">
        <v>2040</v>
      </c>
      <c r="H105" s="30" t="s">
        <v>2240</v>
      </c>
      <c r="I105" s="30" t="s">
        <v>1948</v>
      </c>
      <c r="J105" s="30" t="s">
        <v>2125</v>
      </c>
      <c r="K105" s="107" t="s">
        <v>211</v>
      </c>
      <c r="L105" s="107" t="s">
        <v>1966</v>
      </c>
      <c r="M105" s="110"/>
      <c r="N105" s="112" t="s">
        <v>634</v>
      </c>
      <c r="O105" s="213"/>
    </row>
    <row r="106" spans="1:15" ht="12.75">
      <c r="A106" s="106" t="s">
        <v>934</v>
      </c>
      <c r="B106" s="25">
        <v>62</v>
      </c>
      <c r="C106" s="26" t="s">
        <v>1699</v>
      </c>
      <c r="D106" s="23" t="s">
        <v>1929</v>
      </c>
      <c r="E106" s="27" t="s">
        <v>1930</v>
      </c>
      <c r="F106" s="27" t="s">
        <v>1931</v>
      </c>
      <c r="G106" s="27" t="s">
        <v>1985</v>
      </c>
      <c r="H106" s="27" t="s">
        <v>178</v>
      </c>
      <c r="I106" s="27" t="s">
        <v>179</v>
      </c>
      <c r="J106" s="27" t="s">
        <v>591</v>
      </c>
      <c r="K106" s="108" t="s">
        <v>102</v>
      </c>
      <c r="L106" s="108" t="s">
        <v>239</v>
      </c>
      <c r="M106" s="111" t="s">
        <v>39</v>
      </c>
      <c r="N106" s="181" t="s">
        <v>592</v>
      </c>
      <c r="O106" s="212"/>
    </row>
    <row r="107" spans="1:15" ht="12.75">
      <c r="A107" s="105" t="s">
        <v>1179</v>
      </c>
      <c r="B107" s="28"/>
      <c r="C107" s="29" t="s">
        <v>997</v>
      </c>
      <c r="D107" s="24" t="s">
        <v>2349</v>
      </c>
      <c r="E107" s="30" t="s">
        <v>1886</v>
      </c>
      <c r="F107" s="30" t="s">
        <v>2350</v>
      </c>
      <c r="G107" s="30" t="s">
        <v>279</v>
      </c>
      <c r="H107" s="30" t="s">
        <v>276</v>
      </c>
      <c r="I107" s="30" t="s">
        <v>280</v>
      </c>
      <c r="J107" s="30" t="s">
        <v>1986</v>
      </c>
      <c r="K107" s="107" t="s">
        <v>2119</v>
      </c>
      <c r="L107" s="107" t="s">
        <v>742</v>
      </c>
      <c r="M107" s="110"/>
      <c r="N107" s="112" t="s">
        <v>593</v>
      </c>
      <c r="O107" s="213"/>
    </row>
    <row r="108" spans="1:15" ht="12.75">
      <c r="A108" s="106" t="s">
        <v>2361</v>
      </c>
      <c r="B108" s="25">
        <v>100</v>
      </c>
      <c r="C108" s="26" t="s">
        <v>1737</v>
      </c>
      <c r="D108" s="23" t="s">
        <v>2260</v>
      </c>
      <c r="E108" s="27" t="s">
        <v>1877</v>
      </c>
      <c r="F108" s="27" t="s">
        <v>2261</v>
      </c>
      <c r="G108" s="27" t="s">
        <v>1603</v>
      </c>
      <c r="H108" s="27" t="s">
        <v>1790</v>
      </c>
      <c r="I108" s="27" t="s">
        <v>2138</v>
      </c>
      <c r="J108" s="27" t="s">
        <v>682</v>
      </c>
      <c r="K108" s="108" t="s">
        <v>1790</v>
      </c>
      <c r="L108" s="108" t="s">
        <v>2137</v>
      </c>
      <c r="M108" s="111"/>
      <c r="N108" s="181" t="s">
        <v>683</v>
      </c>
      <c r="O108" s="212"/>
    </row>
    <row r="109" spans="1:15" ht="12.75">
      <c r="A109" s="105" t="s">
        <v>1182</v>
      </c>
      <c r="B109" s="28"/>
      <c r="C109" s="29" t="s">
        <v>1380</v>
      </c>
      <c r="D109" s="24" t="s">
        <v>2398</v>
      </c>
      <c r="E109" s="30" t="s">
        <v>2386</v>
      </c>
      <c r="F109" s="30" t="s">
        <v>2399</v>
      </c>
      <c r="G109" s="30" t="s">
        <v>290</v>
      </c>
      <c r="H109" s="30" t="s">
        <v>2074</v>
      </c>
      <c r="I109" s="30" t="s">
        <v>291</v>
      </c>
      <c r="J109" s="30" t="s">
        <v>743</v>
      </c>
      <c r="K109" s="107" t="s">
        <v>227</v>
      </c>
      <c r="L109" s="107" t="s">
        <v>2195</v>
      </c>
      <c r="M109" s="110"/>
      <c r="N109" s="112" t="s">
        <v>684</v>
      </c>
      <c r="O109" s="213"/>
    </row>
    <row r="110" spans="1:15" ht="12.75">
      <c r="A110" s="106" t="s">
        <v>42</v>
      </c>
      <c r="B110" s="25">
        <v>92</v>
      </c>
      <c r="C110" s="26" t="s">
        <v>1729</v>
      </c>
      <c r="D110" s="23" t="s">
        <v>1929</v>
      </c>
      <c r="E110" s="27" t="s">
        <v>2132</v>
      </c>
      <c r="F110" s="27" t="s">
        <v>2133</v>
      </c>
      <c r="G110" s="27" t="s">
        <v>2044</v>
      </c>
      <c r="H110" s="27" t="s">
        <v>223</v>
      </c>
      <c r="I110" s="27" t="s">
        <v>1904</v>
      </c>
      <c r="J110" s="27" t="s">
        <v>636</v>
      </c>
      <c r="K110" s="108" t="s">
        <v>2052</v>
      </c>
      <c r="L110" s="108" t="s">
        <v>637</v>
      </c>
      <c r="M110" s="111"/>
      <c r="N110" s="181" t="s">
        <v>638</v>
      </c>
      <c r="O110" s="212"/>
    </row>
    <row r="111" spans="1:15" ht="12.75">
      <c r="A111" s="105" t="s">
        <v>1182</v>
      </c>
      <c r="B111" s="28"/>
      <c r="C111" s="29" t="s">
        <v>1002</v>
      </c>
      <c r="D111" s="24" t="s">
        <v>2130</v>
      </c>
      <c r="E111" s="30" t="s">
        <v>2385</v>
      </c>
      <c r="F111" s="30" t="s">
        <v>2386</v>
      </c>
      <c r="G111" s="30" t="s">
        <v>2152</v>
      </c>
      <c r="H111" s="30" t="s">
        <v>2255</v>
      </c>
      <c r="I111" s="30" t="s">
        <v>2245</v>
      </c>
      <c r="J111" s="30" t="s">
        <v>744</v>
      </c>
      <c r="K111" s="107" t="s">
        <v>297</v>
      </c>
      <c r="L111" s="107" t="s">
        <v>2271</v>
      </c>
      <c r="M111" s="110"/>
      <c r="N111" s="112" t="s">
        <v>639</v>
      </c>
      <c r="O111" s="213"/>
    </row>
    <row r="112" spans="1:15" ht="12.75">
      <c r="A112" s="106" t="s">
        <v>293</v>
      </c>
      <c r="B112" s="25">
        <v>27</v>
      </c>
      <c r="C112" s="26" t="s">
        <v>1664</v>
      </c>
      <c r="D112" s="23" t="s">
        <v>1799</v>
      </c>
      <c r="E112" s="27" t="s">
        <v>1800</v>
      </c>
      <c r="F112" s="27" t="s">
        <v>1801</v>
      </c>
      <c r="G112" s="27" t="s">
        <v>1964</v>
      </c>
      <c r="H112" s="27" t="s">
        <v>116</v>
      </c>
      <c r="I112" s="27" t="s">
        <v>117</v>
      </c>
      <c r="J112" s="27" t="s">
        <v>457</v>
      </c>
      <c r="K112" s="108" t="s">
        <v>2478</v>
      </c>
      <c r="L112" s="108" t="s">
        <v>1939</v>
      </c>
      <c r="M112" s="111" t="s">
        <v>33</v>
      </c>
      <c r="N112" s="181" t="s">
        <v>935</v>
      </c>
      <c r="O112" s="212"/>
    </row>
    <row r="113" spans="1:15" ht="12.75">
      <c r="A113" s="105" t="s">
        <v>1203</v>
      </c>
      <c r="B113" s="28"/>
      <c r="C113" s="29" t="s">
        <v>1323</v>
      </c>
      <c r="D113" s="24" t="s">
        <v>2400</v>
      </c>
      <c r="E113" s="30" t="s">
        <v>2401</v>
      </c>
      <c r="F113" s="30" t="s">
        <v>2402</v>
      </c>
      <c r="G113" s="30" t="s">
        <v>306</v>
      </c>
      <c r="H113" s="30" t="s">
        <v>307</v>
      </c>
      <c r="I113" s="30" t="s">
        <v>2070</v>
      </c>
      <c r="J113" s="30" t="s">
        <v>2389</v>
      </c>
      <c r="K113" s="107" t="s">
        <v>2250</v>
      </c>
      <c r="L113" s="107" t="s">
        <v>2069</v>
      </c>
      <c r="M113" s="110"/>
      <c r="N113" s="112" t="s">
        <v>936</v>
      </c>
      <c r="O113" s="213"/>
    </row>
    <row r="114" spans="1:15" ht="12.75">
      <c r="A114" s="106" t="s">
        <v>413</v>
      </c>
      <c r="B114" s="25">
        <v>89</v>
      </c>
      <c r="C114" s="26" t="s">
        <v>1726</v>
      </c>
      <c r="D114" s="23" t="s">
        <v>2104</v>
      </c>
      <c r="E114" s="27" t="s">
        <v>1772</v>
      </c>
      <c r="F114" s="27" t="s">
        <v>2105</v>
      </c>
      <c r="G114" s="27" t="s">
        <v>214</v>
      </c>
      <c r="H114" s="27" t="s">
        <v>215</v>
      </c>
      <c r="I114" s="27" t="s">
        <v>216</v>
      </c>
      <c r="J114" s="27" t="s">
        <v>628</v>
      </c>
      <c r="K114" s="108" t="s">
        <v>1780</v>
      </c>
      <c r="L114" s="108" t="s">
        <v>2482</v>
      </c>
      <c r="M114" s="111" t="s">
        <v>45</v>
      </c>
      <c r="N114" s="181" t="s">
        <v>815</v>
      </c>
      <c r="O114" s="212"/>
    </row>
    <row r="115" spans="1:15" ht="12.75">
      <c r="A115" s="105" t="s">
        <v>1179</v>
      </c>
      <c r="B115" s="28"/>
      <c r="C115" s="29" t="s">
        <v>1021</v>
      </c>
      <c r="D115" s="24" t="s">
        <v>2334</v>
      </c>
      <c r="E115" s="30" t="s">
        <v>2335</v>
      </c>
      <c r="F115" s="30" t="s">
        <v>2178</v>
      </c>
      <c r="G115" s="30" t="s">
        <v>276</v>
      </c>
      <c r="H115" s="30" t="s">
        <v>277</v>
      </c>
      <c r="I115" s="30" t="s">
        <v>278</v>
      </c>
      <c r="J115" s="30" t="s">
        <v>731</v>
      </c>
      <c r="K115" s="107" t="s">
        <v>2201</v>
      </c>
      <c r="L115" s="107" t="s">
        <v>629</v>
      </c>
      <c r="M115" s="110"/>
      <c r="N115" s="112" t="s">
        <v>816</v>
      </c>
      <c r="O115" s="213"/>
    </row>
    <row r="116" spans="1:15" ht="12.75">
      <c r="A116" s="106" t="s">
        <v>2140</v>
      </c>
      <c r="B116" s="25">
        <v>14</v>
      </c>
      <c r="C116" s="26" t="s">
        <v>1651</v>
      </c>
      <c r="D116" s="23" t="s">
        <v>1793</v>
      </c>
      <c r="E116" s="27" t="s">
        <v>1794</v>
      </c>
      <c r="F116" s="27" t="s">
        <v>1795</v>
      </c>
      <c r="G116" s="27" t="s">
        <v>120</v>
      </c>
      <c r="H116" s="27" t="s">
        <v>121</v>
      </c>
      <c r="I116" s="27" t="s">
        <v>122</v>
      </c>
      <c r="J116" s="27" t="s">
        <v>461</v>
      </c>
      <c r="K116" s="108" t="s">
        <v>1783</v>
      </c>
      <c r="L116" s="108" t="s">
        <v>1916</v>
      </c>
      <c r="M116" s="111" t="s">
        <v>33</v>
      </c>
      <c r="N116" s="181" t="s">
        <v>462</v>
      </c>
      <c r="O116" s="212"/>
    </row>
    <row r="117" spans="1:15" ht="12.75">
      <c r="A117" s="105" t="s">
        <v>1203</v>
      </c>
      <c r="B117" s="28"/>
      <c r="C117" s="29" t="s">
        <v>1323</v>
      </c>
      <c r="D117" s="24" t="s">
        <v>2393</v>
      </c>
      <c r="E117" s="30" t="s">
        <v>2394</v>
      </c>
      <c r="F117" s="30" t="s">
        <v>2060</v>
      </c>
      <c r="G117" s="30" t="s">
        <v>2127</v>
      </c>
      <c r="H117" s="30" t="s">
        <v>309</v>
      </c>
      <c r="I117" s="30" t="s">
        <v>310</v>
      </c>
      <c r="J117" s="30" t="s">
        <v>1983</v>
      </c>
      <c r="K117" s="107" t="s">
        <v>2389</v>
      </c>
      <c r="L117" s="107" t="s">
        <v>190</v>
      </c>
      <c r="M117" s="110"/>
      <c r="N117" s="112" t="s">
        <v>463</v>
      </c>
      <c r="O117" s="213"/>
    </row>
    <row r="118" spans="1:15" ht="12.75">
      <c r="A118" s="106" t="s">
        <v>1975</v>
      </c>
      <c r="B118" s="25">
        <v>16</v>
      </c>
      <c r="C118" s="26" t="s">
        <v>1653</v>
      </c>
      <c r="D118" s="23" t="s">
        <v>1802</v>
      </c>
      <c r="E118" s="27" t="s">
        <v>1803</v>
      </c>
      <c r="F118" s="27" t="s">
        <v>1801</v>
      </c>
      <c r="G118" s="27" t="s">
        <v>132</v>
      </c>
      <c r="H118" s="27" t="s">
        <v>2274</v>
      </c>
      <c r="I118" s="27" t="s">
        <v>133</v>
      </c>
      <c r="J118" s="27" t="s">
        <v>464</v>
      </c>
      <c r="K118" s="108" t="s">
        <v>465</v>
      </c>
      <c r="L118" s="108" t="s">
        <v>359</v>
      </c>
      <c r="M118" s="111" t="s">
        <v>33</v>
      </c>
      <c r="N118" s="181" t="s">
        <v>466</v>
      </c>
      <c r="O118" s="212"/>
    </row>
    <row r="119" spans="1:15" ht="12.75">
      <c r="A119" s="105" t="s">
        <v>1203</v>
      </c>
      <c r="B119" s="28"/>
      <c r="C119" s="29" t="s">
        <v>1323</v>
      </c>
      <c r="D119" s="24" t="s">
        <v>2385</v>
      </c>
      <c r="E119" s="30" t="s">
        <v>2408</v>
      </c>
      <c r="F119" s="30" t="s">
        <v>2402</v>
      </c>
      <c r="G119" s="30" t="s">
        <v>322</v>
      </c>
      <c r="H119" s="30" t="s">
        <v>323</v>
      </c>
      <c r="I119" s="30" t="s">
        <v>324</v>
      </c>
      <c r="J119" s="30" t="s">
        <v>745</v>
      </c>
      <c r="K119" s="107" t="s">
        <v>2386</v>
      </c>
      <c r="L119" s="107" t="s">
        <v>2251</v>
      </c>
      <c r="M119" s="110"/>
      <c r="N119" s="112" t="s">
        <v>467</v>
      </c>
      <c r="O119" s="213"/>
    </row>
    <row r="120" spans="1:15" ht="12.75">
      <c r="A120" s="106" t="s">
        <v>2141</v>
      </c>
      <c r="B120" s="25">
        <v>29</v>
      </c>
      <c r="C120" s="26" t="s">
        <v>1666</v>
      </c>
      <c r="D120" s="23" t="s">
        <v>1785</v>
      </c>
      <c r="E120" s="27" t="s">
        <v>1786</v>
      </c>
      <c r="F120" s="27" t="s">
        <v>1787</v>
      </c>
      <c r="G120" s="27" t="s">
        <v>1959</v>
      </c>
      <c r="H120" s="27" t="s">
        <v>2052</v>
      </c>
      <c r="I120" s="27" t="s">
        <v>111</v>
      </c>
      <c r="J120" s="27" t="s">
        <v>458</v>
      </c>
      <c r="K120" s="108" t="s">
        <v>239</v>
      </c>
      <c r="L120" s="108" t="s">
        <v>2371</v>
      </c>
      <c r="M120" s="111" t="s">
        <v>39</v>
      </c>
      <c r="N120" s="181" t="s">
        <v>817</v>
      </c>
      <c r="O120" s="212"/>
    </row>
    <row r="121" spans="1:15" ht="12.75">
      <c r="A121" s="105" t="s">
        <v>1203</v>
      </c>
      <c r="B121" s="28"/>
      <c r="C121" s="29" t="s">
        <v>1323</v>
      </c>
      <c r="D121" s="24" t="s">
        <v>2179</v>
      </c>
      <c r="E121" s="30" t="s">
        <v>2383</v>
      </c>
      <c r="F121" s="30" t="s">
        <v>2384</v>
      </c>
      <c r="G121" s="30" t="s">
        <v>296</v>
      </c>
      <c r="H121" s="30" t="s">
        <v>297</v>
      </c>
      <c r="I121" s="30" t="s">
        <v>2249</v>
      </c>
      <c r="J121" s="30" t="s">
        <v>2265</v>
      </c>
      <c r="K121" s="107" t="s">
        <v>2235</v>
      </c>
      <c r="L121" s="107" t="s">
        <v>2265</v>
      </c>
      <c r="M121" s="110"/>
      <c r="N121" s="112" t="s">
        <v>818</v>
      </c>
      <c r="O121" s="213"/>
    </row>
    <row r="122" spans="1:15" ht="12.75">
      <c r="A122" s="106" t="s">
        <v>2143</v>
      </c>
      <c r="B122" s="25">
        <v>95</v>
      </c>
      <c r="C122" s="26" t="s">
        <v>1732</v>
      </c>
      <c r="D122" s="23" t="s">
        <v>2213</v>
      </c>
      <c r="E122" s="27" t="s">
        <v>2243</v>
      </c>
      <c r="F122" s="27" t="s">
        <v>1795</v>
      </c>
      <c r="G122" s="27" t="s">
        <v>2213</v>
      </c>
      <c r="H122" s="27" t="s">
        <v>221</v>
      </c>
      <c r="I122" s="27" t="s">
        <v>2261</v>
      </c>
      <c r="J122" s="27" t="s">
        <v>70</v>
      </c>
      <c r="K122" s="108" t="s">
        <v>267</v>
      </c>
      <c r="L122" s="108" t="s">
        <v>1930</v>
      </c>
      <c r="M122" s="111" t="s">
        <v>39</v>
      </c>
      <c r="N122" s="181" t="s">
        <v>642</v>
      </c>
      <c r="O122" s="212"/>
    </row>
    <row r="123" spans="1:15" ht="12.75">
      <c r="A123" s="105" t="s">
        <v>1182</v>
      </c>
      <c r="B123" s="28"/>
      <c r="C123" s="29" t="s">
        <v>1339</v>
      </c>
      <c r="D123" s="24" t="s">
        <v>1913</v>
      </c>
      <c r="E123" s="30" t="s">
        <v>2276</v>
      </c>
      <c r="F123" s="30" t="s">
        <v>2151</v>
      </c>
      <c r="G123" s="30" t="s">
        <v>1934</v>
      </c>
      <c r="H123" s="30" t="s">
        <v>295</v>
      </c>
      <c r="I123" s="30" t="s">
        <v>2157</v>
      </c>
      <c r="J123" s="30" t="s">
        <v>726</v>
      </c>
      <c r="K123" s="107" t="s">
        <v>2185</v>
      </c>
      <c r="L123" s="107" t="s">
        <v>1970</v>
      </c>
      <c r="M123" s="110"/>
      <c r="N123" s="112" t="s">
        <v>643</v>
      </c>
      <c r="O123" s="213"/>
    </row>
    <row r="124" spans="1:15" ht="12.75">
      <c r="A124" s="106" t="s">
        <v>937</v>
      </c>
      <c r="B124" s="25">
        <v>129</v>
      </c>
      <c r="C124" s="26" t="s">
        <v>1681</v>
      </c>
      <c r="D124" s="23" t="s">
        <v>2380</v>
      </c>
      <c r="E124" s="27" t="s">
        <v>2172</v>
      </c>
      <c r="F124" s="27" t="s">
        <v>1605</v>
      </c>
      <c r="G124" s="27" t="s">
        <v>128</v>
      </c>
      <c r="H124" s="27" t="s">
        <v>298</v>
      </c>
      <c r="I124" s="27" t="s">
        <v>114</v>
      </c>
      <c r="J124" s="27" t="s">
        <v>749</v>
      </c>
      <c r="K124" s="108" t="s">
        <v>1776</v>
      </c>
      <c r="L124" s="108" t="s">
        <v>471</v>
      </c>
      <c r="M124" s="111" t="s">
        <v>39</v>
      </c>
      <c r="N124" s="181" t="s">
        <v>750</v>
      </c>
      <c r="O124" s="212"/>
    </row>
    <row r="125" spans="1:15" ht="12.75">
      <c r="A125" s="105" t="s">
        <v>1288</v>
      </c>
      <c r="B125" s="28"/>
      <c r="C125" s="29" t="s">
        <v>1399</v>
      </c>
      <c r="D125" s="24" t="s">
        <v>2381</v>
      </c>
      <c r="E125" s="30" t="s">
        <v>2382</v>
      </c>
      <c r="F125" s="30" t="s">
        <v>2203</v>
      </c>
      <c r="G125" s="30" t="s">
        <v>299</v>
      </c>
      <c r="H125" s="30" t="s">
        <v>300</v>
      </c>
      <c r="I125" s="30" t="s">
        <v>2193</v>
      </c>
      <c r="J125" s="30" t="s">
        <v>2196</v>
      </c>
      <c r="K125" s="107" t="s">
        <v>2200</v>
      </c>
      <c r="L125" s="107" t="s">
        <v>2200</v>
      </c>
      <c r="M125" s="110"/>
      <c r="N125" s="112" t="s">
        <v>751</v>
      </c>
      <c r="O125" s="213"/>
    </row>
    <row r="126" spans="1:15" ht="12.75">
      <c r="A126" s="106" t="s">
        <v>938</v>
      </c>
      <c r="B126" s="25">
        <v>82</v>
      </c>
      <c r="C126" s="26" t="s">
        <v>1719</v>
      </c>
      <c r="D126" s="23" t="s">
        <v>1949</v>
      </c>
      <c r="E126" s="27" t="s">
        <v>2137</v>
      </c>
      <c r="F126" s="27" t="s">
        <v>2138</v>
      </c>
      <c r="G126" s="27" t="s">
        <v>2147</v>
      </c>
      <c r="H126" s="27" t="s">
        <v>1955</v>
      </c>
      <c r="I126" s="27" t="s">
        <v>84</v>
      </c>
      <c r="J126" s="27" t="s">
        <v>640</v>
      </c>
      <c r="K126" s="108" t="s">
        <v>641</v>
      </c>
      <c r="L126" s="108" t="s">
        <v>2482</v>
      </c>
      <c r="M126" s="111" t="s">
        <v>41</v>
      </c>
      <c r="N126" s="181" t="s">
        <v>819</v>
      </c>
      <c r="O126" s="212"/>
    </row>
    <row r="127" spans="1:15" ht="12.75">
      <c r="A127" s="105" t="s">
        <v>1180</v>
      </c>
      <c r="B127" s="28"/>
      <c r="C127" s="29" t="s">
        <v>1479</v>
      </c>
      <c r="D127" s="24" t="s">
        <v>2366</v>
      </c>
      <c r="E127" s="30" t="s">
        <v>2389</v>
      </c>
      <c r="F127" s="30" t="s">
        <v>2390</v>
      </c>
      <c r="G127" s="30" t="s">
        <v>281</v>
      </c>
      <c r="H127" s="30" t="s">
        <v>2384</v>
      </c>
      <c r="I127" s="30" t="s">
        <v>2077</v>
      </c>
      <c r="J127" s="30" t="s">
        <v>2257</v>
      </c>
      <c r="K127" s="107" t="s">
        <v>189</v>
      </c>
      <c r="L127" s="107" t="s">
        <v>2054</v>
      </c>
      <c r="M127" s="110"/>
      <c r="N127" s="112" t="s">
        <v>820</v>
      </c>
      <c r="O127" s="213"/>
    </row>
    <row r="128" spans="1:15" ht="12.75">
      <c r="A128" s="106" t="s">
        <v>2146</v>
      </c>
      <c r="B128" s="25">
        <v>8</v>
      </c>
      <c r="C128" s="26" t="s">
        <v>1614</v>
      </c>
      <c r="D128" s="23" t="s">
        <v>1615</v>
      </c>
      <c r="E128" s="27" t="s">
        <v>1616</v>
      </c>
      <c r="F128" s="27" t="s">
        <v>1617</v>
      </c>
      <c r="G128" s="27" t="s">
        <v>128</v>
      </c>
      <c r="H128" s="27" t="s">
        <v>2290</v>
      </c>
      <c r="I128" s="27" t="s">
        <v>129</v>
      </c>
      <c r="J128" s="27" t="s">
        <v>470</v>
      </c>
      <c r="K128" s="108" t="s">
        <v>471</v>
      </c>
      <c r="L128" s="108" t="s">
        <v>451</v>
      </c>
      <c r="M128" s="111" t="s">
        <v>33</v>
      </c>
      <c r="N128" s="181" t="s">
        <v>472</v>
      </c>
      <c r="O128" s="212"/>
    </row>
    <row r="129" spans="1:15" ht="12.75">
      <c r="A129" s="105" t="s">
        <v>1203</v>
      </c>
      <c r="B129" s="28"/>
      <c r="C129" s="29" t="s">
        <v>1224</v>
      </c>
      <c r="D129" s="24" t="s">
        <v>2426</v>
      </c>
      <c r="E129" s="30" t="s">
        <v>2427</v>
      </c>
      <c r="F129" s="30" t="s">
        <v>2428</v>
      </c>
      <c r="G129" s="30" t="s">
        <v>307</v>
      </c>
      <c r="H129" s="30" t="s">
        <v>320</v>
      </c>
      <c r="I129" s="30" t="s">
        <v>2252</v>
      </c>
      <c r="J129" s="30" t="s">
        <v>752</v>
      </c>
      <c r="K129" s="107" t="s">
        <v>225</v>
      </c>
      <c r="L129" s="107" t="s">
        <v>2139</v>
      </c>
      <c r="M129" s="110"/>
      <c r="N129" s="112" t="s">
        <v>473</v>
      </c>
      <c r="O129" s="213"/>
    </row>
    <row r="130" spans="1:15" ht="12.75">
      <c r="A130" s="106" t="s">
        <v>44</v>
      </c>
      <c r="B130" s="25">
        <v>58</v>
      </c>
      <c r="C130" s="26" t="s">
        <v>1695</v>
      </c>
      <c r="D130" s="23" t="s">
        <v>1924</v>
      </c>
      <c r="E130" s="27" t="s">
        <v>1925</v>
      </c>
      <c r="F130" s="27" t="s">
        <v>1926</v>
      </c>
      <c r="G130" s="27" t="s">
        <v>1921</v>
      </c>
      <c r="H130" s="27" t="s">
        <v>98</v>
      </c>
      <c r="I130" s="27" t="s">
        <v>191</v>
      </c>
      <c r="J130" s="27" t="s">
        <v>597</v>
      </c>
      <c r="K130" s="108" t="s">
        <v>549</v>
      </c>
      <c r="L130" s="108" t="s">
        <v>2330</v>
      </c>
      <c r="M130" s="111" t="s">
        <v>192</v>
      </c>
      <c r="N130" s="181" t="s">
        <v>598</v>
      </c>
      <c r="O130" s="212"/>
    </row>
    <row r="131" spans="1:15" ht="12.75">
      <c r="A131" s="105" t="s">
        <v>1182</v>
      </c>
      <c r="B131" s="28"/>
      <c r="C131" s="29" t="s">
        <v>1413</v>
      </c>
      <c r="D131" s="24" t="s">
        <v>2348</v>
      </c>
      <c r="E131" s="30" t="s">
        <v>2033</v>
      </c>
      <c r="F131" s="30" t="s">
        <v>2142</v>
      </c>
      <c r="G131" s="30" t="s">
        <v>2130</v>
      </c>
      <c r="H131" s="30" t="s">
        <v>2248</v>
      </c>
      <c r="I131" s="30" t="s">
        <v>2039</v>
      </c>
      <c r="J131" s="30" t="s">
        <v>2189</v>
      </c>
      <c r="K131" s="107" t="s">
        <v>2336</v>
      </c>
      <c r="L131" s="107" t="s">
        <v>1969</v>
      </c>
      <c r="M131" s="110"/>
      <c r="N131" s="112" t="s">
        <v>599</v>
      </c>
      <c r="O131" s="213"/>
    </row>
    <row r="132" spans="1:15" ht="12.75">
      <c r="A132" s="106" t="s">
        <v>821</v>
      </c>
      <c r="B132" s="25">
        <v>96</v>
      </c>
      <c r="C132" s="26" t="s">
        <v>1733</v>
      </c>
      <c r="D132" s="23" t="s">
        <v>2218</v>
      </c>
      <c r="E132" s="27" t="s">
        <v>2219</v>
      </c>
      <c r="F132" s="27" t="s">
        <v>2220</v>
      </c>
      <c r="G132" s="27" t="s">
        <v>233</v>
      </c>
      <c r="H132" s="27" t="s">
        <v>234</v>
      </c>
      <c r="I132" s="27" t="s">
        <v>208</v>
      </c>
      <c r="J132" s="27" t="s">
        <v>644</v>
      </c>
      <c r="K132" s="108" t="s">
        <v>645</v>
      </c>
      <c r="L132" s="108" t="s">
        <v>1780</v>
      </c>
      <c r="M132" s="111" t="s">
        <v>47</v>
      </c>
      <c r="N132" s="181" t="s">
        <v>822</v>
      </c>
      <c r="O132" s="212"/>
    </row>
    <row r="133" spans="1:15" ht="12.75">
      <c r="A133" s="105" t="s">
        <v>1179</v>
      </c>
      <c r="B133" s="28"/>
      <c r="C133" s="29" t="s">
        <v>995</v>
      </c>
      <c r="D133" s="24" t="s">
        <v>1992</v>
      </c>
      <c r="E133" s="30" t="s">
        <v>2107</v>
      </c>
      <c r="F133" s="30" t="s">
        <v>2321</v>
      </c>
      <c r="G133" s="30" t="s">
        <v>217</v>
      </c>
      <c r="H133" s="30" t="s">
        <v>332</v>
      </c>
      <c r="I133" s="30" t="s">
        <v>333</v>
      </c>
      <c r="J133" s="30" t="s">
        <v>1881</v>
      </c>
      <c r="K133" s="107" t="s">
        <v>353</v>
      </c>
      <c r="L133" s="107" t="s">
        <v>354</v>
      </c>
      <c r="M133" s="110"/>
      <c r="N133" s="112" t="s">
        <v>823</v>
      </c>
      <c r="O133" s="213"/>
    </row>
    <row r="134" spans="1:15" ht="12.75">
      <c r="A134" s="106" t="s">
        <v>824</v>
      </c>
      <c r="B134" s="25">
        <v>63</v>
      </c>
      <c r="C134" s="26" t="s">
        <v>1700</v>
      </c>
      <c r="D134" s="23" t="s">
        <v>1811</v>
      </c>
      <c r="E134" s="27" t="s">
        <v>1955</v>
      </c>
      <c r="F134" s="27" t="s">
        <v>1956</v>
      </c>
      <c r="G134" s="27" t="s">
        <v>1964</v>
      </c>
      <c r="H134" s="27" t="s">
        <v>2237</v>
      </c>
      <c r="I134" s="27" t="s">
        <v>2372</v>
      </c>
      <c r="J134" s="27" t="s">
        <v>591</v>
      </c>
      <c r="K134" s="108" t="s">
        <v>581</v>
      </c>
      <c r="L134" s="108" t="s">
        <v>600</v>
      </c>
      <c r="M134" s="111" t="s">
        <v>45</v>
      </c>
      <c r="N134" s="181" t="s">
        <v>601</v>
      </c>
      <c r="O134" s="212"/>
    </row>
    <row r="135" spans="1:15" ht="12.75">
      <c r="A135" s="105" t="s">
        <v>1181</v>
      </c>
      <c r="B135" s="28"/>
      <c r="C135" s="29" t="s">
        <v>1361</v>
      </c>
      <c r="D135" s="24" t="s">
        <v>2391</v>
      </c>
      <c r="E135" s="30" t="s">
        <v>2197</v>
      </c>
      <c r="F135" s="30" t="s">
        <v>2123</v>
      </c>
      <c r="G135" s="30" t="s">
        <v>2256</v>
      </c>
      <c r="H135" s="30" t="s">
        <v>2150</v>
      </c>
      <c r="I135" s="30" t="s">
        <v>2187</v>
      </c>
      <c r="J135" s="30" t="s">
        <v>748</v>
      </c>
      <c r="K135" s="107" t="s">
        <v>1885</v>
      </c>
      <c r="L135" s="107" t="s">
        <v>2051</v>
      </c>
      <c r="M135" s="110"/>
      <c r="N135" s="112" t="s">
        <v>602</v>
      </c>
      <c r="O135" s="213"/>
    </row>
    <row r="136" spans="1:15" ht="12.75">
      <c r="A136" s="106" t="s">
        <v>825</v>
      </c>
      <c r="B136" s="25">
        <v>118</v>
      </c>
      <c r="C136" s="26" t="s">
        <v>1755</v>
      </c>
      <c r="D136" s="23" t="s">
        <v>2284</v>
      </c>
      <c r="E136" s="27" t="s">
        <v>2285</v>
      </c>
      <c r="F136" s="27" t="s">
        <v>2286</v>
      </c>
      <c r="G136" s="27" t="s">
        <v>132</v>
      </c>
      <c r="H136" s="27" t="s">
        <v>312</v>
      </c>
      <c r="I136" s="27" t="s">
        <v>313</v>
      </c>
      <c r="J136" s="27" t="s">
        <v>691</v>
      </c>
      <c r="K136" s="108" t="s">
        <v>692</v>
      </c>
      <c r="L136" s="108" t="s">
        <v>2132</v>
      </c>
      <c r="M136" s="111"/>
      <c r="N136" s="181" t="s">
        <v>477</v>
      </c>
      <c r="O136" s="212"/>
    </row>
    <row r="137" spans="1:15" ht="12.75">
      <c r="A137" s="105" t="s">
        <v>1179</v>
      </c>
      <c r="B137" s="28"/>
      <c r="C137" s="29" t="s">
        <v>1380</v>
      </c>
      <c r="D137" s="24" t="s">
        <v>2444</v>
      </c>
      <c r="E137" s="30" t="s">
        <v>2445</v>
      </c>
      <c r="F137" s="30" t="s">
        <v>2446</v>
      </c>
      <c r="G137" s="30" t="s">
        <v>314</v>
      </c>
      <c r="H137" s="30" t="s">
        <v>2438</v>
      </c>
      <c r="I137" s="30" t="s">
        <v>315</v>
      </c>
      <c r="J137" s="30" t="s">
        <v>756</v>
      </c>
      <c r="K137" s="107" t="s">
        <v>757</v>
      </c>
      <c r="L137" s="107" t="s">
        <v>758</v>
      </c>
      <c r="M137" s="110"/>
      <c r="N137" s="112" t="s">
        <v>478</v>
      </c>
      <c r="O137" s="213"/>
    </row>
    <row r="138" spans="1:15" ht="12.75">
      <c r="A138" s="106" t="s">
        <v>826</v>
      </c>
      <c r="B138" s="25">
        <v>23</v>
      </c>
      <c r="C138" s="26" t="s">
        <v>1660</v>
      </c>
      <c r="D138" s="23" t="s">
        <v>1805</v>
      </c>
      <c r="E138" s="27" t="s">
        <v>1806</v>
      </c>
      <c r="F138" s="27" t="s">
        <v>1807</v>
      </c>
      <c r="G138" s="27" t="s">
        <v>123</v>
      </c>
      <c r="H138" s="27" t="s">
        <v>1786</v>
      </c>
      <c r="I138" s="27" t="s">
        <v>124</v>
      </c>
      <c r="J138" s="27" t="s">
        <v>457</v>
      </c>
      <c r="K138" s="108" t="s">
        <v>479</v>
      </c>
      <c r="L138" s="108" t="s">
        <v>480</v>
      </c>
      <c r="M138" s="111" t="s">
        <v>39</v>
      </c>
      <c r="N138" s="181" t="s">
        <v>481</v>
      </c>
      <c r="O138" s="212"/>
    </row>
    <row r="139" spans="1:15" ht="12.75">
      <c r="A139" s="105" t="s">
        <v>1203</v>
      </c>
      <c r="B139" s="28"/>
      <c r="C139" s="29" t="s">
        <v>1323</v>
      </c>
      <c r="D139" s="24" t="s">
        <v>2415</v>
      </c>
      <c r="E139" s="30" t="s">
        <v>2416</v>
      </c>
      <c r="F139" s="30" t="s">
        <v>2391</v>
      </c>
      <c r="G139" s="30" t="s">
        <v>2406</v>
      </c>
      <c r="H139" s="30" t="s">
        <v>311</v>
      </c>
      <c r="I139" s="30" t="s">
        <v>2270</v>
      </c>
      <c r="J139" s="30" t="s">
        <v>2389</v>
      </c>
      <c r="K139" s="107" t="s">
        <v>235</v>
      </c>
      <c r="L139" s="107" t="s">
        <v>2256</v>
      </c>
      <c r="M139" s="110"/>
      <c r="N139" s="112" t="s">
        <v>482</v>
      </c>
      <c r="O139" s="213"/>
    </row>
    <row r="140" spans="1:15" ht="12.75">
      <c r="A140" s="106" t="s">
        <v>688</v>
      </c>
      <c r="B140" s="25">
        <v>109</v>
      </c>
      <c r="C140" s="26" t="s">
        <v>1746</v>
      </c>
      <c r="D140" s="23" t="s">
        <v>1901</v>
      </c>
      <c r="E140" s="27" t="s">
        <v>2224</v>
      </c>
      <c r="F140" s="27" t="s">
        <v>2225</v>
      </c>
      <c r="G140" s="27" t="s">
        <v>286</v>
      </c>
      <c r="H140" s="27" t="s">
        <v>126</v>
      </c>
      <c r="I140" s="27" t="s">
        <v>287</v>
      </c>
      <c r="J140" s="27" t="s">
        <v>459</v>
      </c>
      <c r="K140" s="108" t="s">
        <v>681</v>
      </c>
      <c r="L140" s="108" t="s">
        <v>1780</v>
      </c>
      <c r="M140" s="111" t="s">
        <v>47</v>
      </c>
      <c r="N140" s="181" t="s">
        <v>827</v>
      </c>
      <c r="O140" s="212"/>
    </row>
    <row r="141" spans="1:15" ht="12.75">
      <c r="A141" s="105" t="s">
        <v>1181</v>
      </c>
      <c r="B141" s="28"/>
      <c r="C141" s="29" t="s">
        <v>1361</v>
      </c>
      <c r="D141" s="24" t="s">
        <v>2117</v>
      </c>
      <c r="E141" s="30" t="s">
        <v>2336</v>
      </c>
      <c r="F141" s="30" t="s">
        <v>1887</v>
      </c>
      <c r="G141" s="30" t="s">
        <v>288</v>
      </c>
      <c r="H141" s="30" t="s">
        <v>289</v>
      </c>
      <c r="I141" s="30" t="s">
        <v>2037</v>
      </c>
      <c r="J141" s="30" t="s">
        <v>1927</v>
      </c>
      <c r="K141" s="107" t="s">
        <v>295</v>
      </c>
      <c r="L141" s="107" t="s">
        <v>2066</v>
      </c>
      <c r="M141" s="110"/>
      <c r="N141" s="112" t="s">
        <v>828</v>
      </c>
      <c r="O141" s="213"/>
    </row>
    <row r="142" spans="1:15" ht="12.75">
      <c r="A142" s="106" t="s">
        <v>46</v>
      </c>
      <c r="B142" s="25">
        <v>102</v>
      </c>
      <c r="C142" s="26" t="s">
        <v>1739</v>
      </c>
      <c r="D142" s="23" t="s">
        <v>2273</v>
      </c>
      <c r="E142" s="27" t="s">
        <v>2274</v>
      </c>
      <c r="F142" s="27" t="s">
        <v>1813</v>
      </c>
      <c r="G142" s="27" t="s">
        <v>130</v>
      </c>
      <c r="H142" s="27" t="s">
        <v>228</v>
      </c>
      <c r="I142" s="27" t="s">
        <v>2315</v>
      </c>
      <c r="J142" s="27" t="s">
        <v>686</v>
      </c>
      <c r="K142" s="108" t="s">
        <v>228</v>
      </c>
      <c r="L142" s="108" t="s">
        <v>687</v>
      </c>
      <c r="M142" s="111" t="s">
        <v>41</v>
      </c>
      <c r="N142" s="181" t="s">
        <v>829</v>
      </c>
      <c r="O142" s="212"/>
    </row>
    <row r="143" spans="1:15" ht="12.75">
      <c r="A143" s="105" t="s">
        <v>1180</v>
      </c>
      <c r="B143" s="28"/>
      <c r="C143" s="29" t="s">
        <v>1029</v>
      </c>
      <c r="D143" s="24" t="s">
        <v>2417</v>
      </c>
      <c r="E143" s="30" t="s">
        <v>2246</v>
      </c>
      <c r="F143" s="30" t="s">
        <v>2418</v>
      </c>
      <c r="G143" s="30" t="s">
        <v>329</v>
      </c>
      <c r="H143" s="30" t="s">
        <v>330</v>
      </c>
      <c r="I143" s="30" t="s">
        <v>2392</v>
      </c>
      <c r="J143" s="30" t="s">
        <v>753</v>
      </c>
      <c r="K143" s="107" t="s">
        <v>2076</v>
      </c>
      <c r="L143" s="107" t="s">
        <v>2246</v>
      </c>
      <c r="M143" s="110"/>
      <c r="N143" s="112" t="s">
        <v>830</v>
      </c>
      <c r="O143" s="213"/>
    </row>
    <row r="144" spans="1:15" ht="12.75">
      <c r="A144" s="106" t="s">
        <v>939</v>
      </c>
      <c r="B144" s="25">
        <v>75</v>
      </c>
      <c r="C144" s="26" t="s">
        <v>1712</v>
      </c>
      <c r="D144" s="23" t="s">
        <v>2044</v>
      </c>
      <c r="E144" s="27" t="s">
        <v>2045</v>
      </c>
      <c r="F144" s="27" t="s">
        <v>1931</v>
      </c>
      <c r="G144" s="27" t="s">
        <v>182</v>
      </c>
      <c r="H144" s="27" t="s">
        <v>183</v>
      </c>
      <c r="I144" s="27" t="s">
        <v>1931</v>
      </c>
      <c r="J144" s="27" t="s">
        <v>594</v>
      </c>
      <c r="K144" s="108" t="s">
        <v>595</v>
      </c>
      <c r="L144" s="108" t="s">
        <v>596</v>
      </c>
      <c r="M144" s="111" t="s">
        <v>49</v>
      </c>
      <c r="N144" s="181" t="s">
        <v>940</v>
      </c>
      <c r="O144" s="212"/>
    </row>
    <row r="145" spans="1:15" ht="12.75">
      <c r="A145" s="105" t="s">
        <v>1180</v>
      </c>
      <c r="B145" s="28"/>
      <c r="C145" s="29" t="s">
        <v>1334</v>
      </c>
      <c r="D145" s="24" t="s">
        <v>2235</v>
      </c>
      <c r="E145" s="30" t="s">
        <v>2235</v>
      </c>
      <c r="F145" s="30" t="s">
        <v>2369</v>
      </c>
      <c r="G145" s="30" t="s">
        <v>294</v>
      </c>
      <c r="H145" s="30" t="s">
        <v>2336</v>
      </c>
      <c r="I145" s="30" t="s">
        <v>2025</v>
      </c>
      <c r="J145" s="30" t="s">
        <v>1946</v>
      </c>
      <c r="K145" s="107" t="s">
        <v>1928</v>
      </c>
      <c r="L145" s="107" t="s">
        <v>2116</v>
      </c>
      <c r="M145" s="110"/>
      <c r="N145" s="112" t="s">
        <v>941</v>
      </c>
      <c r="O145" s="213"/>
    </row>
    <row r="146" spans="1:15" ht="12.75">
      <c r="A146" s="106" t="s">
        <v>942</v>
      </c>
      <c r="B146" s="25">
        <v>101</v>
      </c>
      <c r="C146" s="26" t="s">
        <v>1738</v>
      </c>
      <c r="D146" s="23" t="s">
        <v>1626</v>
      </c>
      <c r="E146" s="27" t="s">
        <v>1800</v>
      </c>
      <c r="F146" s="27" t="s">
        <v>2259</v>
      </c>
      <c r="G146" s="27" t="s">
        <v>132</v>
      </c>
      <c r="H146" s="27" t="s">
        <v>1806</v>
      </c>
      <c r="I146" s="27" t="s">
        <v>220</v>
      </c>
      <c r="J146" s="27" t="s">
        <v>498</v>
      </c>
      <c r="K146" s="108" t="s">
        <v>695</v>
      </c>
      <c r="L146" s="108" t="s">
        <v>696</v>
      </c>
      <c r="M146" s="111" t="s">
        <v>41</v>
      </c>
      <c r="N146" s="181" t="s">
        <v>697</v>
      </c>
      <c r="O146" s="212"/>
    </row>
    <row r="147" spans="1:15" ht="12.75">
      <c r="A147" s="105" t="s">
        <v>1202</v>
      </c>
      <c r="B147" s="28"/>
      <c r="C147" s="29" t="s">
        <v>1028</v>
      </c>
      <c r="D147" s="24" t="s">
        <v>2397</v>
      </c>
      <c r="E147" s="30" t="s">
        <v>2239</v>
      </c>
      <c r="F147" s="30" t="s">
        <v>2145</v>
      </c>
      <c r="G147" s="30" t="s">
        <v>2409</v>
      </c>
      <c r="H147" s="30" t="s">
        <v>292</v>
      </c>
      <c r="I147" s="30" t="s">
        <v>2162</v>
      </c>
      <c r="J147" s="30" t="s">
        <v>762</v>
      </c>
      <c r="K147" s="107" t="s">
        <v>763</v>
      </c>
      <c r="L147" s="107" t="s">
        <v>764</v>
      </c>
      <c r="M147" s="110"/>
      <c r="N147" s="112" t="s">
        <v>698</v>
      </c>
      <c r="O147" s="213"/>
    </row>
    <row r="148" spans="1:15" ht="12.75">
      <c r="A148" s="106" t="s">
        <v>317</v>
      </c>
      <c r="B148" s="25">
        <v>21</v>
      </c>
      <c r="C148" s="26" t="s">
        <v>1658</v>
      </c>
      <c r="D148" s="23" t="s">
        <v>1789</v>
      </c>
      <c r="E148" s="27" t="s">
        <v>1790</v>
      </c>
      <c r="F148" s="27" t="s">
        <v>1791</v>
      </c>
      <c r="G148" s="27" t="s">
        <v>112</v>
      </c>
      <c r="H148" s="27" t="s">
        <v>113</v>
      </c>
      <c r="I148" s="27" t="s">
        <v>114</v>
      </c>
      <c r="J148" s="27" t="s">
        <v>468</v>
      </c>
      <c r="K148" s="108" t="s">
        <v>469</v>
      </c>
      <c r="L148" s="108" t="s">
        <v>1930</v>
      </c>
      <c r="M148" s="111" t="s">
        <v>47</v>
      </c>
      <c r="N148" s="181" t="s">
        <v>831</v>
      </c>
      <c r="O148" s="212"/>
    </row>
    <row r="149" spans="1:15" ht="12.75">
      <c r="A149" s="105" t="s">
        <v>1203</v>
      </c>
      <c r="B149" s="28"/>
      <c r="C149" s="29" t="s">
        <v>1323</v>
      </c>
      <c r="D149" s="24" t="s">
        <v>2387</v>
      </c>
      <c r="E149" s="30" t="s">
        <v>2388</v>
      </c>
      <c r="F149" s="30" t="s">
        <v>2077</v>
      </c>
      <c r="G149" s="30" t="s">
        <v>301</v>
      </c>
      <c r="H149" s="30" t="s">
        <v>2075</v>
      </c>
      <c r="I149" s="30" t="s">
        <v>2254</v>
      </c>
      <c r="J149" s="30" t="s">
        <v>2270</v>
      </c>
      <c r="K149" s="107" t="s">
        <v>2263</v>
      </c>
      <c r="L149" s="107" t="s">
        <v>2179</v>
      </c>
      <c r="M149" s="110"/>
      <c r="N149" s="112" t="s">
        <v>832</v>
      </c>
      <c r="O149" s="213"/>
    </row>
    <row r="150" spans="1:15" ht="12.75">
      <c r="A150" s="106" t="s">
        <v>943</v>
      </c>
      <c r="B150" s="25">
        <v>127</v>
      </c>
      <c r="C150" s="26" t="s">
        <v>1756</v>
      </c>
      <c r="D150" s="23" t="s">
        <v>2344</v>
      </c>
      <c r="E150" s="27" t="s">
        <v>2345</v>
      </c>
      <c r="F150" s="27" t="s">
        <v>2346</v>
      </c>
      <c r="G150" s="27" t="s">
        <v>274</v>
      </c>
      <c r="H150" s="27" t="s">
        <v>215</v>
      </c>
      <c r="I150" s="27" t="s">
        <v>275</v>
      </c>
      <c r="J150" s="27" t="s">
        <v>746</v>
      </c>
      <c r="K150" s="108" t="s">
        <v>2345</v>
      </c>
      <c r="L150" s="108" t="s">
        <v>173</v>
      </c>
      <c r="M150" s="111" t="s">
        <v>51</v>
      </c>
      <c r="N150" s="181" t="s">
        <v>833</v>
      </c>
      <c r="O150" s="212"/>
    </row>
    <row r="151" spans="1:15" ht="12.75">
      <c r="A151" s="105" t="s">
        <v>1288</v>
      </c>
      <c r="B151" s="28"/>
      <c r="C151" s="29" t="s">
        <v>1325</v>
      </c>
      <c r="D151" s="24" t="s">
        <v>2347</v>
      </c>
      <c r="E151" s="30" t="s">
        <v>2227</v>
      </c>
      <c r="F151" s="30" t="s">
        <v>2040</v>
      </c>
      <c r="G151" s="30" t="s">
        <v>2223</v>
      </c>
      <c r="H151" s="30" t="s">
        <v>2026</v>
      </c>
      <c r="I151" s="30" t="s">
        <v>2038</v>
      </c>
      <c r="J151" s="30" t="s">
        <v>1934</v>
      </c>
      <c r="K151" s="107" t="s">
        <v>271</v>
      </c>
      <c r="L151" s="107" t="s">
        <v>738</v>
      </c>
      <c r="M151" s="110"/>
      <c r="N151" s="112" t="s">
        <v>834</v>
      </c>
      <c r="O151" s="213"/>
    </row>
    <row r="152" spans="1:15" ht="12.75">
      <c r="A152" s="106" t="s">
        <v>321</v>
      </c>
      <c r="B152" s="25">
        <v>108</v>
      </c>
      <c r="C152" s="26" t="s">
        <v>1745</v>
      </c>
      <c r="D152" s="23" t="s">
        <v>2266</v>
      </c>
      <c r="E152" s="27" t="s">
        <v>2267</v>
      </c>
      <c r="F152" s="27" t="s">
        <v>1605</v>
      </c>
      <c r="G152" s="27" t="s">
        <v>75</v>
      </c>
      <c r="H152" s="27" t="s">
        <v>1783</v>
      </c>
      <c r="I152" s="27" t="s">
        <v>84</v>
      </c>
      <c r="J152" s="27" t="s">
        <v>685</v>
      </c>
      <c r="K152" s="108" t="s">
        <v>98</v>
      </c>
      <c r="L152" s="108" t="s">
        <v>116</v>
      </c>
      <c r="M152" s="111" t="s">
        <v>47</v>
      </c>
      <c r="N152" s="181" t="s">
        <v>835</v>
      </c>
      <c r="O152" s="212"/>
    </row>
    <row r="153" spans="1:15" ht="12.75">
      <c r="A153" s="105" t="s">
        <v>1181</v>
      </c>
      <c r="B153" s="28"/>
      <c r="C153" s="29" t="s">
        <v>1323</v>
      </c>
      <c r="D153" s="24" t="s">
        <v>2403</v>
      </c>
      <c r="E153" s="30" t="s">
        <v>2156</v>
      </c>
      <c r="F153" s="30" t="s">
        <v>2404</v>
      </c>
      <c r="G153" s="30" t="s">
        <v>1928</v>
      </c>
      <c r="H153" s="30" t="s">
        <v>2312</v>
      </c>
      <c r="I153" s="30" t="s">
        <v>2188</v>
      </c>
      <c r="J153" s="30" t="s">
        <v>2262</v>
      </c>
      <c r="K153" s="107" t="s">
        <v>747</v>
      </c>
      <c r="L153" s="107" t="s">
        <v>226</v>
      </c>
      <c r="M153" s="110"/>
      <c r="N153" s="112" t="s">
        <v>836</v>
      </c>
      <c r="O153" s="213"/>
    </row>
    <row r="154" spans="1:15" ht="12.75">
      <c r="A154" s="106" t="s">
        <v>2164</v>
      </c>
      <c r="B154" s="25">
        <v>90</v>
      </c>
      <c r="C154" s="26" t="s">
        <v>1727</v>
      </c>
      <c r="D154" s="23" t="s">
        <v>2159</v>
      </c>
      <c r="E154" s="27" t="s">
        <v>2160</v>
      </c>
      <c r="F154" s="27" t="s">
        <v>2161</v>
      </c>
      <c r="G154" s="27" t="s">
        <v>230</v>
      </c>
      <c r="H154" s="27" t="s">
        <v>231</v>
      </c>
      <c r="I154" s="27" t="s">
        <v>1628</v>
      </c>
      <c r="J154" s="27" t="s">
        <v>646</v>
      </c>
      <c r="K154" s="108" t="s">
        <v>490</v>
      </c>
      <c r="L154" s="108" t="s">
        <v>647</v>
      </c>
      <c r="M154" s="111"/>
      <c r="N154" s="181" t="s">
        <v>648</v>
      </c>
      <c r="O154" s="212"/>
    </row>
    <row r="155" spans="1:15" ht="12.75">
      <c r="A155" s="105" t="s">
        <v>1201</v>
      </c>
      <c r="B155" s="28"/>
      <c r="C155" s="29" t="s">
        <v>1323</v>
      </c>
      <c r="D155" s="24" t="s">
        <v>2447</v>
      </c>
      <c r="E155" s="30" t="s">
        <v>2448</v>
      </c>
      <c r="F155" s="30" t="s">
        <v>2287</v>
      </c>
      <c r="G155" s="30" t="s">
        <v>2447</v>
      </c>
      <c r="H155" s="30" t="s">
        <v>2302</v>
      </c>
      <c r="I155" s="30" t="s">
        <v>2287</v>
      </c>
      <c r="J155" s="30" t="s">
        <v>386</v>
      </c>
      <c r="K155" s="107" t="s">
        <v>719</v>
      </c>
      <c r="L155" s="107" t="s">
        <v>2169</v>
      </c>
      <c r="M155" s="110"/>
      <c r="N155" s="112" t="s">
        <v>649</v>
      </c>
      <c r="O155" s="213"/>
    </row>
    <row r="156" spans="1:15" ht="12.75">
      <c r="A156" s="106" t="s">
        <v>759</v>
      </c>
      <c r="B156" s="25">
        <v>120</v>
      </c>
      <c r="C156" s="26" t="s">
        <v>1757</v>
      </c>
      <c r="D156" s="23" t="s">
        <v>1609</v>
      </c>
      <c r="E156" s="27" t="s">
        <v>2279</v>
      </c>
      <c r="F156" s="27" t="s">
        <v>2280</v>
      </c>
      <c r="G156" s="27" t="s">
        <v>334</v>
      </c>
      <c r="H156" s="27" t="s">
        <v>335</v>
      </c>
      <c r="I156" s="27" t="s">
        <v>1855</v>
      </c>
      <c r="J156" s="27" t="s">
        <v>693</v>
      </c>
      <c r="K156" s="108" t="s">
        <v>1786</v>
      </c>
      <c r="L156" s="108" t="s">
        <v>694</v>
      </c>
      <c r="M156" s="111" t="s">
        <v>41</v>
      </c>
      <c r="N156" s="181" t="s">
        <v>837</v>
      </c>
      <c r="O156" s="212"/>
    </row>
    <row r="157" spans="1:15" ht="12.75">
      <c r="A157" s="105" t="s">
        <v>1180</v>
      </c>
      <c r="B157" s="28"/>
      <c r="C157" s="29" t="s">
        <v>976</v>
      </c>
      <c r="D157" s="24" t="s">
        <v>2434</v>
      </c>
      <c r="E157" s="30" t="s">
        <v>2275</v>
      </c>
      <c r="F157" s="30" t="s">
        <v>2435</v>
      </c>
      <c r="G157" s="30" t="s">
        <v>245</v>
      </c>
      <c r="H157" s="30" t="s">
        <v>2281</v>
      </c>
      <c r="I157" s="30" t="s">
        <v>336</v>
      </c>
      <c r="J157" s="30" t="s">
        <v>760</v>
      </c>
      <c r="K157" s="107" t="s">
        <v>2402</v>
      </c>
      <c r="L157" s="107" t="s">
        <v>761</v>
      </c>
      <c r="M157" s="110"/>
      <c r="N157" s="112" t="s">
        <v>838</v>
      </c>
      <c r="O157" s="213"/>
    </row>
    <row r="158" spans="1:15" ht="12.75">
      <c r="A158" s="106" t="s">
        <v>839</v>
      </c>
      <c r="B158" s="25">
        <v>107</v>
      </c>
      <c r="C158" s="26" t="s">
        <v>1744</v>
      </c>
      <c r="D158" s="23" t="s">
        <v>2289</v>
      </c>
      <c r="E158" s="27" t="s">
        <v>2290</v>
      </c>
      <c r="F158" s="27" t="s">
        <v>2291</v>
      </c>
      <c r="G158" s="27" t="s">
        <v>1977</v>
      </c>
      <c r="H158" s="27" t="s">
        <v>1610</v>
      </c>
      <c r="I158" s="27" t="s">
        <v>2286</v>
      </c>
      <c r="J158" s="27" t="s">
        <v>689</v>
      </c>
      <c r="K158" s="108" t="s">
        <v>690</v>
      </c>
      <c r="L158" s="108" t="s">
        <v>178</v>
      </c>
      <c r="M158" s="111" t="s">
        <v>41</v>
      </c>
      <c r="N158" s="181" t="s">
        <v>840</v>
      </c>
      <c r="O158" s="212"/>
    </row>
    <row r="159" spans="1:15" ht="12.75">
      <c r="A159" s="105" t="s">
        <v>1182</v>
      </c>
      <c r="B159" s="28"/>
      <c r="C159" s="29" t="s">
        <v>1040</v>
      </c>
      <c r="D159" s="24" t="s">
        <v>2452</v>
      </c>
      <c r="E159" s="30" t="s">
        <v>2453</v>
      </c>
      <c r="F159" s="30" t="s">
        <v>2454</v>
      </c>
      <c r="G159" s="30" t="s">
        <v>2144</v>
      </c>
      <c r="H159" s="30" t="s">
        <v>318</v>
      </c>
      <c r="I159" s="30" t="s">
        <v>319</v>
      </c>
      <c r="J159" s="30" t="s">
        <v>2391</v>
      </c>
      <c r="K159" s="107" t="s">
        <v>754</v>
      </c>
      <c r="L159" s="107" t="s">
        <v>2134</v>
      </c>
      <c r="M159" s="110"/>
      <c r="N159" s="112" t="s">
        <v>841</v>
      </c>
      <c r="O159" s="213"/>
    </row>
    <row r="160" spans="1:15" ht="12.75">
      <c r="A160" s="106" t="s">
        <v>403</v>
      </c>
      <c r="B160" s="25">
        <v>24</v>
      </c>
      <c r="C160" s="26" t="s">
        <v>1661</v>
      </c>
      <c r="D160" s="23" t="s">
        <v>1815</v>
      </c>
      <c r="E160" s="27" t="s">
        <v>1816</v>
      </c>
      <c r="F160" s="27" t="s">
        <v>1817</v>
      </c>
      <c r="G160" s="27" t="s">
        <v>130</v>
      </c>
      <c r="H160" s="27" t="s">
        <v>1616</v>
      </c>
      <c r="I160" s="27" t="s">
        <v>131</v>
      </c>
      <c r="J160" s="27" t="s">
        <v>474</v>
      </c>
      <c r="K160" s="108" t="s">
        <v>475</v>
      </c>
      <c r="L160" s="108" t="s">
        <v>476</v>
      </c>
      <c r="M160" s="111" t="s">
        <v>41</v>
      </c>
      <c r="N160" s="181" t="s">
        <v>842</v>
      </c>
      <c r="O160" s="212"/>
    </row>
    <row r="161" spans="1:15" ht="12.75">
      <c r="A161" s="105" t="s">
        <v>1203</v>
      </c>
      <c r="B161" s="28"/>
      <c r="C161" s="29" t="s">
        <v>1325</v>
      </c>
      <c r="D161" s="24" t="s">
        <v>2441</v>
      </c>
      <c r="E161" s="30" t="s">
        <v>2442</v>
      </c>
      <c r="F161" s="30" t="s">
        <v>2443</v>
      </c>
      <c r="G161" s="30" t="s">
        <v>2428</v>
      </c>
      <c r="H161" s="30" t="s">
        <v>2441</v>
      </c>
      <c r="I161" s="30" t="s">
        <v>2293</v>
      </c>
      <c r="J161" s="30" t="s">
        <v>755</v>
      </c>
      <c r="K161" s="107" t="s">
        <v>752</v>
      </c>
      <c r="L161" s="107" t="s">
        <v>2399</v>
      </c>
      <c r="M161" s="110"/>
      <c r="N161" s="112" t="s">
        <v>415</v>
      </c>
      <c r="O161" s="213"/>
    </row>
    <row r="162" spans="1:15" ht="12.75">
      <c r="A162" s="106" t="s">
        <v>843</v>
      </c>
      <c r="B162" s="25">
        <v>18</v>
      </c>
      <c r="C162" s="26" t="s">
        <v>1655</v>
      </c>
      <c r="D162" s="23" t="s">
        <v>1821</v>
      </c>
      <c r="E162" s="27" t="s">
        <v>1822</v>
      </c>
      <c r="F162" s="27" t="s">
        <v>1823</v>
      </c>
      <c r="G162" s="27" t="s">
        <v>134</v>
      </c>
      <c r="H162" s="27" t="s">
        <v>135</v>
      </c>
      <c r="I162" s="27" t="s">
        <v>136</v>
      </c>
      <c r="J162" s="27" t="s">
        <v>484</v>
      </c>
      <c r="K162" s="108" t="s">
        <v>485</v>
      </c>
      <c r="L162" s="108" t="s">
        <v>486</v>
      </c>
      <c r="M162" s="111" t="s">
        <v>844</v>
      </c>
      <c r="N162" s="181" t="s">
        <v>845</v>
      </c>
      <c r="O162" s="212"/>
    </row>
    <row r="163" spans="1:15" ht="12.75">
      <c r="A163" s="105" t="s">
        <v>1203</v>
      </c>
      <c r="B163" s="28"/>
      <c r="C163" s="29" t="s">
        <v>1325</v>
      </c>
      <c r="D163" s="24" t="s">
        <v>2455</v>
      </c>
      <c r="E163" s="30" t="s">
        <v>2456</v>
      </c>
      <c r="F163" s="30" t="s">
        <v>2441</v>
      </c>
      <c r="G163" s="30" t="s">
        <v>331</v>
      </c>
      <c r="H163" s="30" t="s">
        <v>2453</v>
      </c>
      <c r="I163" s="30" t="s">
        <v>2269</v>
      </c>
      <c r="J163" s="30" t="s">
        <v>765</v>
      </c>
      <c r="K163" s="107" t="s">
        <v>766</v>
      </c>
      <c r="L163" s="107" t="s">
        <v>2264</v>
      </c>
      <c r="M163" s="110"/>
      <c r="N163" s="112" t="s">
        <v>846</v>
      </c>
      <c r="O163" s="213"/>
    </row>
    <row r="164" spans="1:15" ht="12.75">
      <c r="A164" s="106" t="s">
        <v>847</v>
      </c>
      <c r="B164" s="25">
        <v>88</v>
      </c>
      <c r="C164" s="26" t="s">
        <v>1725</v>
      </c>
      <c r="D164" s="23" t="s">
        <v>2147</v>
      </c>
      <c r="E164" s="27" t="s">
        <v>2148</v>
      </c>
      <c r="F164" s="27" t="s">
        <v>2149</v>
      </c>
      <c r="G164" s="27" t="s">
        <v>224</v>
      </c>
      <c r="H164" s="27" t="s">
        <v>2052</v>
      </c>
      <c r="I164" s="27" t="s">
        <v>2098</v>
      </c>
      <c r="J164" s="27" t="s">
        <v>650</v>
      </c>
      <c r="K164" s="108" t="s">
        <v>651</v>
      </c>
      <c r="L164" s="108" t="s">
        <v>2371</v>
      </c>
      <c r="M164" s="111" t="s">
        <v>47</v>
      </c>
      <c r="N164" s="181" t="s">
        <v>848</v>
      </c>
      <c r="O164" s="212"/>
    </row>
    <row r="165" spans="1:15" ht="12.75">
      <c r="A165" s="105" t="s">
        <v>1182</v>
      </c>
      <c r="B165" s="28"/>
      <c r="C165" s="29" t="s">
        <v>954</v>
      </c>
      <c r="D165" s="24" t="s">
        <v>2155</v>
      </c>
      <c r="E165" s="30" t="s">
        <v>2410</v>
      </c>
      <c r="F165" s="30" t="s">
        <v>2411</v>
      </c>
      <c r="G165" s="30" t="s">
        <v>1968</v>
      </c>
      <c r="H165" s="30" t="s">
        <v>297</v>
      </c>
      <c r="I165" s="30" t="s">
        <v>2244</v>
      </c>
      <c r="J165" s="30" t="s">
        <v>324</v>
      </c>
      <c r="K165" s="107" t="s">
        <v>2423</v>
      </c>
      <c r="L165" s="107" t="s">
        <v>2194</v>
      </c>
      <c r="M165" s="110"/>
      <c r="N165" s="112" t="s">
        <v>849</v>
      </c>
      <c r="O165" s="213"/>
    </row>
    <row r="166" spans="1:15" ht="12.75">
      <c r="A166" s="106" t="s">
        <v>2412</v>
      </c>
      <c r="B166" s="25">
        <v>4</v>
      </c>
      <c r="C166" s="26" t="s">
        <v>1602</v>
      </c>
      <c r="D166" s="23" t="s">
        <v>1603</v>
      </c>
      <c r="E166" s="27" t="s">
        <v>1604</v>
      </c>
      <c r="F166" s="27" t="s">
        <v>1605</v>
      </c>
      <c r="G166" s="27" t="s">
        <v>2260</v>
      </c>
      <c r="H166" s="27" t="s">
        <v>137</v>
      </c>
      <c r="I166" s="27" t="s">
        <v>138</v>
      </c>
      <c r="J166" s="27" t="s">
        <v>489</v>
      </c>
      <c r="K166" s="108" t="s">
        <v>490</v>
      </c>
      <c r="L166" s="108" t="s">
        <v>491</v>
      </c>
      <c r="M166" s="111" t="s">
        <v>41</v>
      </c>
      <c r="N166" s="181" t="s">
        <v>492</v>
      </c>
      <c r="O166" s="212"/>
    </row>
    <row r="167" spans="1:15" ht="12.75">
      <c r="A167" s="105" t="s">
        <v>1200</v>
      </c>
      <c r="B167" s="28"/>
      <c r="C167" s="29" t="s">
        <v>1334</v>
      </c>
      <c r="D167" s="24" t="s">
        <v>2413</v>
      </c>
      <c r="E167" s="30" t="s">
        <v>2414</v>
      </c>
      <c r="F167" s="30" t="s">
        <v>2203</v>
      </c>
      <c r="G167" s="30" t="s">
        <v>337</v>
      </c>
      <c r="H167" s="30" t="s">
        <v>232</v>
      </c>
      <c r="I167" s="30" t="s">
        <v>338</v>
      </c>
      <c r="J167" s="30" t="s">
        <v>2299</v>
      </c>
      <c r="K167" s="107" t="s">
        <v>2272</v>
      </c>
      <c r="L167" s="107" t="s">
        <v>2437</v>
      </c>
      <c r="M167" s="110"/>
      <c r="N167" s="112" t="s">
        <v>493</v>
      </c>
      <c r="O167" s="213"/>
    </row>
    <row r="168" spans="1:15" ht="12.75">
      <c r="A168" s="106" t="s">
        <v>850</v>
      </c>
      <c r="B168" s="25">
        <v>87</v>
      </c>
      <c r="C168" s="26" t="s">
        <v>1724</v>
      </c>
      <c r="D168" s="23" t="s">
        <v>2176</v>
      </c>
      <c r="E168" s="27" t="s">
        <v>2182</v>
      </c>
      <c r="F168" s="27" t="s">
        <v>2177</v>
      </c>
      <c r="G168" s="27" t="s">
        <v>2380</v>
      </c>
      <c r="H168" s="27" t="s">
        <v>243</v>
      </c>
      <c r="I168" s="27" t="s">
        <v>244</v>
      </c>
      <c r="J168" s="27" t="s">
        <v>652</v>
      </c>
      <c r="K168" s="108" t="s">
        <v>2045</v>
      </c>
      <c r="L168" s="108" t="s">
        <v>653</v>
      </c>
      <c r="M168" s="111" t="s">
        <v>33</v>
      </c>
      <c r="N168" s="181" t="s">
        <v>654</v>
      </c>
      <c r="O168" s="212"/>
    </row>
    <row r="169" spans="1:15" ht="12.75">
      <c r="A169" s="105" t="s">
        <v>1179</v>
      </c>
      <c r="B169" s="28"/>
      <c r="C169" s="29" t="s">
        <v>1420</v>
      </c>
      <c r="D169" s="24" t="s">
        <v>2489</v>
      </c>
      <c r="E169" s="30" t="s">
        <v>2490</v>
      </c>
      <c r="F169" s="30" t="s">
        <v>2491</v>
      </c>
      <c r="G169" s="30" t="s">
        <v>2352</v>
      </c>
      <c r="H169" s="30" t="s">
        <v>369</v>
      </c>
      <c r="I169" s="30" t="s">
        <v>370</v>
      </c>
      <c r="J169" s="30" t="s">
        <v>769</v>
      </c>
      <c r="K169" s="107" t="s">
        <v>770</v>
      </c>
      <c r="L169" s="107" t="s">
        <v>346</v>
      </c>
      <c r="M169" s="110"/>
      <c r="N169" s="112" t="s">
        <v>656</v>
      </c>
      <c r="O169" s="213"/>
    </row>
    <row r="170" spans="1:15" ht="12.75">
      <c r="A170" s="106" t="s">
        <v>851</v>
      </c>
      <c r="B170" s="25">
        <v>22</v>
      </c>
      <c r="C170" s="26" t="s">
        <v>1659</v>
      </c>
      <c r="D170" s="23" t="s">
        <v>1824</v>
      </c>
      <c r="E170" s="27" t="s">
        <v>1825</v>
      </c>
      <c r="F170" s="27" t="s">
        <v>1826</v>
      </c>
      <c r="G170" s="27" t="s">
        <v>146</v>
      </c>
      <c r="H170" s="27" t="s">
        <v>147</v>
      </c>
      <c r="I170" s="27" t="s">
        <v>1641</v>
      </c>
      <c r="J170" s="27" t="s">
        <v>494</v>
      </c>
      <c r="K170" s="108" t="s">
        <v>495</v>
      </c>
      <c r="L170" s="108" t="s">
        <v>231</v>
      </c>
      <c r="M170" s="111"/>
      <c r="N170" s="181" t="s">
        <v>496</v>
      </c>
      <c r="O170" s="212"/>
    </row>
    <row r="171" spans="1:15" ht="12.75">
      <c r="A171" s="105" t="s">
        <v>1203</v>
      </c>
      <c r="B171" s="28"/>
      <c r="C171" s="29" t="s">
        <v>1347</v>
      </c>
      <c r="D171" s="24" t="s">
        <v>2457</v>
      </c>
      <c r="E171" s="30" t="s">
        <v>2458</v>
      </c>
      <c r="F171" s="30" t="s">
        <v>2305</v>
      </c>
      <c r="G171" s="30" t="s">
        <v>348</v>
      </c>
      <c r="H171" s="30" t="s">
        <v>349</v>
      </c>
      <c r="I171" s="30" t="s">
        <v>350</v>
      </c>
      <c r="J171" s="30" t="s">
        <v>350</v>
      </c>
      <c r="K171" s="107" t="s">
        <v>715</v>
      </c>
      <c r="L171" s="107" t="s">
        <v>2283</v>
      </c>
      <c r="M171" s="110"/>
      <c r="N171" s="112" t="s">
        <v>497</v>
      </c>
      <c r="O171" s="213"/>
    </row>
    <row r="172" spans="1:15" ht="12.75">
      <c r="A172" s="106" t="s">
        <v>852</v>
      </c>
      <c r="B172" s="25">
        <v>5</v>
      </c>
      <c r="C172" s="26" t="s">
        <v>1620</v>
      </c>
      <c r="D172" s="23" t="s">
        <v>1621</v>
      </c>
      <c r="E172" s="27" t="s">
        <v>1622</v>
      </c>
      <c r="F172" s="27" t="s">
        <v>1623</v>
      </c>
      <c r="G172" s="27" t="s">
        <v>2159</v>
      </c>
      <c r="H172" s="27" t="s">
        <v>1816</v>
      </c>
      <c r="I172" s="27" t="s">
        <v>140</v>
      </c>
      <c r="J172" s="27" t="s">
        <v>487</v>
      </c>
      <c r="K172" s="108" t="s">
        <v>488</v>
      </c>
      <c r="L172" s="108" t="s">
        <v>121</v>
      </c>
      <c r="M172" s="111" t="s">
        <v>39</v>
      </c>
      <c r="N172" s="181" t="s">
        <v>853</v>
      </c>
      <c r="O172" s="212"/>
    </row>
    <row r="173" spans="1:15" ht="12.75">
      <c r="A173" s="105" t="s">
        <v>1203</v>
      </c>
      <c r="B173" s="28"/>
      <c r="C173" s="29" t="s">
        <v>1380</v>
      </c>
      <c r="D173" s="24" t="s">
        <v>2459</v>
      </c>
      <c r="E173" s="30" t="s">
        <v>2460</v>
      </c>
      <c r="F173" s="30" t="s">
        <v>2461</v>
      </c>
      <c r="G173" s="30" t="s">
        <v>339</v>
      </c>
      <c r="H173" s="30" t="s">
        <v>2406</v>
      </c>
      <c r="I173" s="30" t="s">
        <v>2283</v>
      </c>
      <c r="J173" s="30" t="s">
        <v>767</v>
      </c>
      <c r="K173" s="107" t="s">
        <v>768</v>
      </c>
      <c r="L173" s="107" t="s">
        <v>2296</v>
      </c>
      <c r="M173" s="110"/>
      <c r="N173" s="112" t="s">
        <v>854</v>
      </c>
      <c r="O173" s="213"/>
    </row>
    <row r="174" spans="1:15" ht="12.75">
      <c r="A174" s="106" t="s">
        <v>855</v>
      </c>
      <c r="B174" s="25">
        <v>12</v>
      </c>
      <c r="C174" s="26" t="s">
        <v>1650</v>
      </c>
      <c r="D174" s="23" t="s">
        <v>1818</v>
      </c>
      <c r="E174" s="27" t="s">
        <v>1819</v>
      </c>
      <c r="F174" s="27" t="s">
        <v>1820</v>
      </c>
      <c r="G174" s="27" t="s">
        <v>1603</v>
      </c>
      <c r="H174" s="27" t="s">
        <v>143</v>
      </c>
      <c r="I174" s="27" t="s">
        <v>144</v>
      </c>
      <c r="J174" s="27" t="s">
        <v>498</v>
      </c>
      <c r="K174" s="108" t="s">
        <v>499</v>
      </c>
      <c r="L174" s="108" t="s">
        <v>2148</v>
      </c>
      <c r="M174" s="111" t="s">
        <v>41</v>
      </c>
      <c r="N174" s="181" t="s">
        <v>500</v>
      </c>
      <c r="O174" s="212"/>
    </row>
    <row r="175" spans="1:15" ht="12.75">
      <c r="A175" s="105" t="s">
        <v>1203</v>
      </c>
      <c r="B175" s="28"/>
      <c r="C175" s="29" t="s">
        <v>1224</v>
      </c>
      <c r="D175" s="24" t="s">
        <v>2449</v>
      </c>
      <c r="E175" s="30" t="s">
        <v>2450</v>
      </c>
      <c r="F175" s="30" t="s">
        <v>2451</v>
      </c>
      <c r="G175" s="30" t="s">
        <v>340</v>
      </c>
      <c r="H175" s="30" t="s">
        <v>2428</v>
      </c>
      <c r="I175" s="30" t="s">
        <v>342</v>
      </c>
      <c r="J175" s="30" t="s">
        <v>236</v>
      </c>
      <c r="K175" s="107" t="s">
        <v>772</v>
      </c>
      <c r="L175" s="107" t="s">
        <v>2294</v>
      </c>
      <c r="M175" s="110"/>
      <c r="N175" s="112" t="s">
        <v>501</v>
      </c>
      <c r="O175" s="213"/>
    </row>
    <row r="176" spans="1:15" ht="12.75">
      <c r="A176" s="106" t="s">
        <v>856</v>
      </c>
      <c r="B176" s="25">
        <v>116</v>
      </c>
      <c r="C176" s="26" t="s">
        <v>1753</v>
      </c>
      <c r="D176" s="23" t="s">
        <v>1815</v>
      </c>
      <c r="E176" s="27" t="s">
        <v>2277</v>
      </c>
      <c r="F176" s="27" t="s">
        <v>2278</v>
      </c>
      <c r="G176" s="27" t="s">
        <v>343</v>
      </c>
      <c r="H176" s="27" t="s">
        <v>344</v>
      </c>
      <c r="I176" s="27" t="s">
        <v>2168</v>
      </c>
      <c r="J176" s="27" t="s">
        <v>701</v>
      </c>
      <c r="K176" s="108" t="s">
        <v>1786</v>
      </c>
      <c r="L176" s="108" t="s">
        <v>451</v>
      </c>
      <c r="M176" s="111" t="s">
        <v>414</v>
      </c>
      <c r="N176" s="181" t="s">
        <v>702</v>
      </c>
      <c r="O176" s="212"/>
    </row>
    <row r="177" spans="1:15" ht="12.75">
      <c r="A177" s="105" t="s">
        <v>1179</v>
      </c>
      <c r="B177" s="28"/>
      <c r="C177" s="29" t="s">
        <v>1012</v>
      </c>
      <c r="D177" s="24" t="s">
        <v>2420</v>
      </c>
      <c r="E177" s="30" t="s">
        <v>2421</v>
      </c>
      <c r="F177" s="30" t="s">
        <v>2422</v>
      </c>
      <c r="G177" s="30" t="s">
        <v>345</v>
      </c>
      <c r="H177" s="30" t="s">
        <v>346</v>
      </c>
      <c r="I177" s="30" t="s">
        <v>347</v>
      </c>
      <c r="J177" s="30" t="s">
        <v>774</v>
      </c>
      <c r="K177" s="107" t="s">
        <v>2352</v>
      </c>
      <c r="L177" s="107" t="s">
        <v>703</v>
      </c>
      <c r="M177" s="110"/>
      <c r="N177" s="112" t="s">
        <v>704</v>
      </c>
      <c r="O177" s="213"/>
    </row>
    <row r="178" spans="1:15" ht="12.75">
      <c r="A178" s="106" t="s">
        <v>773</v>
      </c>
      <c r="B178" s="25">
        <v>91</v>
      </c>
      <c r="C178" s="26" t="s">
        <v>1728</v>
      </c>
      <c r="D178" s="23" t="s">
        <v>2173</v>
      </c>
      <c r="E178" s="27" t="s">
        <v>2174</v>
      </c>
      <c r="F178" s="27" t="s">
        <v>2175</v>
      </c>
      <c r="G178" s="27" t="s">
        <v>238</v>
      </c>
      <c r="H178" s="27" t="s">
        <v>239</v>
      </c>
      <c r="I178" s="27" t="s">
        <v>240</v>
      </c>
      <c r="J178" s="27" t="s">
        <v>657</v>
      </c>
      <c r="K178" s="108" t="s">
        <v>1922</v>
      </c>
      <c r="L178" s="108" t="s">
        <v>2168</v>
      </c>
      <c r="M178" s="111" t="s">
        <v>47</v>
      </c>
      <c r="N178" s="181" t="s">
        <v>857</v>
      </c>
      <c r="O178" s="212"/>
    </row>
    <row r="179" spans="1:15" ht="12.75">
      <c r="A179" s="105" t="s">
        <v>1179</v>
      </c>
      <c r="B179" s="28"/>
      <c r="C179" s="29" t="s">
        <v>1382</v>
      </c>
      <c r="D179" s="24" t="s">
        <v>2486</v>
      </c>
      <c r="E179" s="30" t="s">
        <v>2487</v>
      </c>
      <c r="F179" s="30" t="s">
        <v>2488</v>
      </c>
      <c r="G179" s="30" t="s">
        <v>353</v>
      </c>
      <c r="H179" s="30" t="s">
        <v>354</v>
      </c>
      <c r="I179" s="30" t="s">
        <v>355</v>
      </c>
      <c r="J179" s="30" t="s">
        <v>557</v>
      </c>
      <c r="K179" s="107" t="s">
        <v>771</v>
      </c>
      <c r="L179" s="107" t="s">
        <v>2106</v>
      </c>
      <c r="M179" s="110"/>
      <c r="N179" s="112" t="s">
        <v>858</v>
      </c>
      <c r="O179" s="213"/>
    </row>
    <row r="180" spans="1:15" ht="12.75">
      <c r="A180" s="106" t="s">
        <v>775</v>
      </c>
      <c r="B180" s="25">
        <v>11</v>
      </c>
      <c r="C180" s="26" t="s">
        <v>1649</v>
      </c>
      <c r="D180" s="23" t="s">
        <v>1827</v>
      </c>
      <c r="E180" s="27" t="s">
        <v>1828</v>
      </c>
      <c r="F180" s="27" t="s">
        <v>1829</v>
      </c>
      <c r="G180" s="27" t="s">
        <v>151</v>
      </c>
      <c r="H180" s="27" t="s">
        <v>152</v>
      </c>
      <c r="I180" s="27" t="s">
        <v>122</v>
      </c>
      <c r="J180" s="27" t="s">
        <v>502</v>
      </c>
      <c r="K180" s="108" t="s">
        <v>1616</v>
      </c>
      <c r="L180" s="108" t="s">
        <v>1960</v>
      </c>
      <c r="M180" s="111" t="s">
        <v>39</v>
      </c>
      <c r="N180" s="181" t="s">
        <v>503</v>
      </c>
      <c r="O180" s="212"/>
    </row>
    <row r="181" spans="1:15" ht="12.75">
      <c r="A181" s="105" t="s">
        <v>1203</v>
      </c>
      <c r="B181" s="28"/>
      <c r="C181" s="29" t="s">
        <v>1323</v>
      </c>
      <c r="D181" s="24" t="s">
        <v>2473</v>
      </c>
      <c r="E181" s="30" t="s">
        <v>2474</v>
      </c>
      <c r="F181" s="30" t="s">
        <v>2475</v>
      </c>
      <c r="G181" s="30" t="s">
        <v>368</v>
      </c>
      <c r="H181" s="30" t="s">
        <v>331</v>
      </c>
      <c r="I181" s="30" t="s">
        <v>310</v>
      </c>
      <c r="J181" s="30" t="s">
        <v>768</v>
      </c>
      <c r="K181" s="107" t="s">
        <v>776</v>
      </c>
      <c r="L181" s="107" t="s">
        <v>2262</v>
      </c>
      <c r="M181" s="110"/>
      <c r="N181" s="112" t="s">
        <v>504</v>
      </c>
      <c r="O181" s="213"/>
    </row>
    <row r="182" spans="1:15" ht="12.75">
      <c r="A182" s="106" t="s">
        <v>859</v>
      </c>
      <c r="B182" s="25">
        <v>9</v>
      </c>
      <c r="C182" s="26" t="s">
        <v>1625</v>
      </c>
      <c r="D182" s="23" t="s">
        <v>1626</v>
      </c>
      <c r="E182" s="27" t="s">
        <v>1627</v>
      </c>
      <c r="F182" s="27" t="s">
        <v>1628</v>
      </c>
      <c r="G182" s="27" t="s">
        <v>148</v>
      </c>
      <c r="H182" s="27" t="s">
        <v>149</v>
      </c>
      <c r="I182" s="27" t="s">
        <v>150</v>
      </c>
      <c r="J182" s="27" t="s">
        <v>505</v>
      </c>
      <c r="K182" s="108" t="s">
        <v>1604</v>
      </c>
      <c r="L182" s="108" t="s">
        <v>506</v>
      </c>
      <c r="M182" s="111" t="s">
        <v>41</v>
      </c>
      <c r="N182" s="181" t="s">
        <v>507</v>
      </c>
      <c r="O182" s="212"/>
    </row>
    <row r="183" spans="1:15" ht="12.75">
      <c r="A183" s="105" t="s">
        <v>1200</v>
      </c>
      <c r="B183" s="28"/>
      <c r="C183" s="29" t="s">
        <v>1325</v>
      </c>
      <c r="D183" s="24" t="s">
        <v>2465</v>
      </c>
      <c r="E183" s="30" t="s">
        <v>2466</v>
      </c>
      <c r="F183" s="30" t="s">
        <v>2307</v>
      </c>
      <c r="G183" s="30" t="s">
        <v>367</v>
      </c>
      <c r="H183" s="30" t="s">
        <v>2465</v>
      </c>
      <c r="I183" s="30" t="s">
        <v>337</v>
      </c>
      <c r="J183" s="30" t="s">
        <v>777</v>
      </c>
      <c r="K183" s="107" t="s">
        <v>2165</v>
      </c>
      <c r="L183" s="107" t="s">
        <v>2436</v>
      </c>
      <c r="M183" s="110"/>
      <c r="N183" s="112" t="s">
        <v>508</v>
      </c>
      <c r="O183" s="213"/>
    </row>
    <row r="184" spans="1:15" ht="12.75">
      <c r="A184" s="106" t="s">
        <v>860</v>
      </c>
      <c r="B184" s="25">
        <v>104</v>
      </c>
      <c r="C184" s="26" t="s">
        <v>1741</v>
      </c>
      <c r="D184" s="23" t="s">
        <v>2303</v>
      </c>
      <c r="E184" s="27" t="s">
        <v>2304</v>
      </c>
      <c r="F184" s="27" t="s">
        <v>2023</v>
      </c>
      <c r="G184" s="27" t="s">
        <v>357</v>
      </c>
      <c r="H184" s="27" t="s">
        <v>358</v>
      </c>
      <c r="I184" s="27" t="s">
        <v>359</v>
      </c>
      <c r="J184" s="27" t="s">
        <v>707</v>
      </c>
      <c r="K184" s="108" t="s">
        <v>1622</v>
      </c>
      <c r="L184" s="108" t="s">
        <v>2174</v>
      </c>
      <c r="M184" s="111" t="s">
        <v>33</v>
      </c>
      <c r="N184" s="181" t="s">
        <v>708</v>
      </c>
      <c r="O184" s="212"/>
    </row>
    <row r="185" spans="1:15" ht="12.75">
      <c r="A185" s="105" t="s">
        <v>1180</v>
      </c>
      <c r="B185" s="28"/>
      <c r="C185" s="29" t="s">
        <v>1384</v>
      </c>
      <c r="D185" s="24" t="s">
        <v>2470</v>
      </c>
      <c r="E185" s="30" t="s">
        <v>2471</v>
      </c>
      <c r="F185" s="30" t="s">
        <v>2472</v>
      </c>
      <c r="G185" s="30" t="s">
        <v>360</v>
      </c>
      <c r="H185" s="30" t="s">
        <v>361</v>
      </c>
      <c r="I185" s="30" t="s">
        <v>362</v>
      </c>
      <c r="J185" s="30" t="s">
        <v>778</v>
      </c>
      <c r="K185" s="107" t="s">
        <v>360</v>
      </c>
      <c r="L185" s="107" t="s">
        <v>779</v>
      </c>
      <c r="M185" s="110"/>
      <c r="N185" s="112" t="s">
        <v>709</v>
      </c>
      <c r="O185" s="213"/>
    </row>
    <row r="186" spans="1:15" ht="12.75">
      <c r="A186" s="106" t="s">
        <v>861</v>
      </c>
      <c r="B186" s="25">
        <v>115</v>
      </c>
      <c r="C186" s="26" t="s">
        <v>1752</v>
      </c>
      <c r="D186" s="23" t="s">
        <v>1805</v>
      </c>
      <c r="E186" s="27" t="s">
        <v>2279</v>
      </c>
      <c r="F186" s="27" t="s">
        <v>2214</v>
      </c>
      <c r="G186" s="27" t="s">
        <v>371</v>
      </c>
      <c r="H186" s="27" t="s">
        <v>372</v>
      </c>
      <c r="I186" s="27" t="s">
        <v>1784</v>
      </c>
      <c r="J186" s="27" t="s">
        <v>705</v>
      </c>
      <c r="K186" s="108" t="s">
        <v>535</v>
      </c>
      <c r="L186" s="108" t="s">
        <v>706</v>
      </c>
      <c r="M186" s="111" t="s">
        <v>862</v>
      </c>
      <c r="N186" s="181" t="s">
        <v>863</v>
      </c>
      <c r="O186" s="212"/>
    </row>
    <row r="187" spans="1:15" ht="12.75">
      <c r="A187" s="105" t="s">
        <v>1179</v>
      </c>
      <c r="B187" s="28"/>
      <c r="C187" s="29" t="s">
        <v>1057</v>
      </c>
      <c r="D187" s="24" t="s">
        <v>2438</v>
      </c>
      <c r="E187" s="30" t="s">
        <v>2439</v>
      </c>
      <c r="F187" s="30" t="s">
        <v>2440</v>
      </c>
      <c r="G187" s="30" t="s">
        <v>2226</v>
      </c>
      <c r="H187" s="30" t="s">
        <v>2489</v>
      </c>
      <c r="I187" s="30" t="s">
        <v>373</v>
      </c>
      <c r="J187" s="30" t="s">
        <v>2119</v>
      </c>
      <c r="K187" s="107" t="s">
        <v>145</v>
      </c>
      <c r="L187" s="107" t="s">
        <v>700</v>
      </c>
      <c r="M187" s="110"/>
      <c r="N187" s="112" t="s">
        <v>864</v>
      </c>
      <c r="O187" s="213"/>
    </row>
    <row r="188" spans="1:15" ht="12.75">
      <c r="A188" s="106" t="s">
        <v>780</v>
      </c>
      <c r="B188" s="25">
        <v>126</v>
      </c>
      <c r="C188" s="26" t="s">
        <v>1647</v>
      </c>
      <c r="D188" s="23" t="s">
        <v>2476</v>
      </c>
      <c r="E188" s="27" t="s">
        <v>2477</v>
      </c>
      <c r="F188" s="27" t="s">
        <v>2478</v>
      </c>
      <c r="G188" s="27" t="s">
        <v>364</v>
      </c>
      <c r="H188" s="27" t="s">
        <v>365</v>
      </c>
      <c r="I188" s="27" t="s">
        <v>126</v>
      </c>
      <c r="J188" s="27" t="s">
        <v>781</v>
      </c>
      <c r="K188" s="108" t="s">
        <v>782</v>
      </c>
      <c r="L188" s="108" t="s">
        <v>783</v>
      </c>
      <c r="M188" s="111" t="s">
        <v>33</v>
      </c>
      <c r="N188" s="181" t="s">
        <v>784</v>
      </c>
      <c r="O188" s="212"/>
    </row>
    <row r="189" spans="1:15" ht="12.75">
      <c r="A189" s="105" t="s">
        <v>1202</v>
      </c>
      <c r="B189" s="28"/>
      <c r="C189" s="29" t="s">
        <v>1075</v>
      </c>
      <c r="D189" s="24" t="s">
        <v>2479</v>
      </c>
      <c r="E189" s="30" t="s">
        <v>2479</v>
      </c>
      <c r="F189" s="30" t="s">
        <v>2297</v>
      </c>
      <c r="G189" s="30" t="s">
        <v>2467</v>
      </c>
      <c r="H189" s="30" t="s">
        <v>2448</v>
      </c>
      <c r="I189" s="30" t="s">
        <v>366</v>
      </c>
      <c r="J189" s="30" t="s">
        <v>785</v>
      </c>
      <c r="K189" s="107" t="s">
        <v>786</v>
      </c>
      <c r="L189" s="107" t="s">
        <v>2287</v>
      </c>
      <c r="M189" s="110"/>
      <c r="N189" s="112" t="s">
        <v>787</v>
      </c>
      <c r="O189" s="213"/>
    </row>
    <row r="190" spans="1:15" ht="12.75">
      <c r="A190" s="106" t="s">
        <v>722</v>
      </c>
      <c r="B190" s="25">
        <v>121</v>
      </c>
      <c r="C190" s="26" t="s">
        <v>1758</v>
      </c>
      <c r="D190" s="23" t="s">
        <v>2480</v>
      </c>
      <c r="E190" s="27" t="s">
        <v>2481</v>
      </c>
      <c r="F190" s="27" t="s">
        <v>2482</v>
      </c>
      <c r="G190" s="27" t="s">
        <v>374</v>
      </c>
      <c r="H190" s="27" t="s">
        <v>375</v>
      </c>
      <c r="I190" s="27" t="s">
        <v>376</v>
      </c>
      <c r="J190" s="27" t="s">
        <v>710</v>
      </c>
      <c r="K190" s="108" t="s">
        <v>711</v>
      </c>
      <c r="L190" s="108" t="s">
        <v>712</v>
      </c>
      <c r="M190" s="111" t="s">
        <v>33</v>
      </c>
      <c r="N190" s="181" t="s">
        <v>713</v>
      </c>
      <c r="O190" s="212"/>
    </row>
    <row r="191" spans="1:15" ht="12.75">
      <c r="A191" s="105" t="s">
        <v>1182</v>
      </c>
      <c r="B191" s="28"/>
      <c r="C191" s="29" t="s">
        <v>1037</v>
      </c>
      <c r="D191" s="24" t="s">
        <v>2483</v>
      </c>
      <c r="E191" s="30" t="s">
        <v>2484</v>
      </c>
      <c r="F191" s="30" t="s">
        <v>2485</v>
      </c>
      <c r="G191" s="30" t="s">
        <v>377</v>
      </c>
      <c r="H191" s="30" t="s">
        <v>378</v>
      </c>
      <c r="I191" s="30" t="s">
        <v>379</v>
      </c>
      <c r="J191" s="30" t="s">
        <v>788</v>
      </c>
      <c r="K191" s="107" t="s">
        <v>339</v>
      </c>
      <c r="L191" s="107" t="s">
        <v>2403</v>
      </c>
      <c r="M191" s="110"/>
      <c r="N191" s="112" t="s">
        <v>714</v>
      </c>
      <c r="O191" s="213"/>
    </row>
    <row r="192" spans="1:15" ht="12.75">
      <c r="A192" s="106" t="s">
        <v>789</v>
      </c>
      <c r="B192" s="25">
        <v>10</v>
      </c>
      <c r="C192" s="26" t="s">
        <v>1608</v>
      </c>
      <c r="D192" s="23" t="s">
        <v>1609</v>
      </c>
      <c r="E192" s="27" t="s">
        <v>1610</v>
      </c>
      <c r="F192" s="27" t="s">
        <v>1611</v>
      </c>
      <c r="G192" s="27" t="s">
        <v>1603</v>
      </c>
      <c r="H192" s="27" t="s">
        <v>141</v>
      </c>
      <c r="I192" s="27" t="s">
        <v>142</v>
      </c>
      <c r="J192" s="27" t="s">
        <v>509</v>
      </c>
      <c r="K192" s="108" t="s">
        <v>510</v>
      </c>
      <c r="L192" s="108" t="s">
        <v>511</v>
      </c>
      <c r="M192" s="111" t="s">
        <v>39</v>
      </c>
      <c r="N192" s="181" t="s">
        <v>512</v>
      </c>
      <c r="O192" s="212"/>
    </row>
    <row r="193" spans="1:15" ht="12.75">
      <c r="A193" s="105" t="s">
        <v>1203</v>
      </c>
      <c r="B193" s="28"/>
      <c r="C193" s="29" t="s">
        <v>1323</v>
      </c>
      <c r="D193" s="24" t="s">
        <v>2423</v>
      </c>
      <c r="E193" s="30" t="s">
        <v>2424</v>
      </c>
      <c r="F193" s="30" t="s">
        <v>2425</v>
      </c>
      <c r="G193" s="30" t="s">
        <v>340</v>
      </c>
      <c r="H193" s="30" t="s">
        <v>341</v>
      </c>
      <c r="I193" s="30" t="s">
        <v>2154</v>
      </c>
      <c r="J193" s="30" t="s">
        <v>2399</v>
      </c>
      <c r="K193" s="107" t="s">
        <v>699</v>
      </c>
      <c r="L193" s="107" t="s">
        <v>790</v>
      </c>
      <c r="M193" s="110"/>
      <c r="N193" s="112" t="s">
        <v>513</v>
      </c>
      <c r="O193" s="213"/>
    </row>
    <row r="194" spans="1:15" ht="12.75">
      <c r="A194" s="106" t="s">
        <v>363</v>
      </c>
      <c r="B194" s="25">
        <v>94</v>
      </c>
      <c r="C194" s="26" t="s">
        <v>1731</v>
      </c>
      <c r="D194" s="23" t="s">
        <v>2170</v>
      </c>
      <c r="E194" s="27" t="s">
        <v>2171</v>
      </c>
      <c r="F194" s="27" t="s">
        <v>2172</v>
      </c>
      <c r="G194" s="27" t="s">
        <v>134</v>
      </c>
      <c r="H194" s="27" t="s">
        <v>237</v>
      </c>
      <c r="I194" s="27" t="s">
        <v>1797</v>
      </c>
      <c r="J194" s="27" t="s">
        <v>716</v>
      </c>
      <c r="K194" s="108" t="s">
        <v>717</v>
      </c>
      <c r="L194" s="108" t="s">
        <v>1622</v>
      </c>
      <c r="M194" s="111" t="s">
        <v>49</v>
      </c>
      <c r="N194" s="181" t="s">
        <v>718</v>
      </c>
      <c r="O194" s="212"/>
    </row>
    <row r="195" spans="1:15" ht="12.75">
      <c r="A195" s="105" t="s">
        <v>1202</v>
      </c>
      <c r="B195" s="28"/>
      <c r="C195" s="29" t="s">
        <v>1508</v>
      </c>
      <c r="D195" s="24" t="s">
        <v>2467</v>
      </c>
      <c r="E195" s="30" t="s">
        <v>2468</v>
      </c>
      <c r="F195" s="30" t="s">
        <v>2469</v>
      </c>
      <c r="G195" s="30" t="s">
        <v>3</v>
      </c>
      <c r="H195" s="30" t="s">
        <v>351</v>
      </c>
      <c r="I195" s="30" t="s">
        <v>352</v>
      </c>
      <c r="J195" s="30" t="s">
        <v>786</v>
      </c>
      <c r="K195" s="107" t="s">
        <v>785</v>
      </c>
      <c r="L195" s="107" t="s">
        <v>2298</v>
      </c>
      <c r="M195" s="110"/>
      <c r="N195" s="112" t="s">
        <v>720</v>
      </c>
      <c r="O195" s="213"/>
    </row>
    <row r="196" spans="1:15" ht="12.75">
      <c r="A196" s="106" t="s">
        <v>791</v>
      </c>
      <c r="B196" s="25">
        <v>83</v>
      </c>
      <c r="C196" s="26" t="s">
        <v>1720</v>
      </c>
      <c r="D196" s="23" t="s">
        <v>2166</v>
      </c>
      <c r="E196" s="27" t="s">
        <v>2167</v>
      </c>
      <c r="F196" s="27" t="s">
        <v>2168</v>
      </c>
      <c r="G196" s="27" t="s">
        <v>241</v>
      </c>
      <c r="H196" s="27" t="s">
        <v>242</v>
      </c>
      <c r="I196" s="27" t="s">
        <v>1780</v>
      </c>
      <c r="J196" s="27" t="s">
        <v>498</v>
      </c>
      <c r="K196" s="108" t="s">
        <v>658</v>
      </c>
      <c r="L196" s="108" t="s">
        <v>43</v>
      </c>
      <c r="M196" s="111" t="s">
        <v>33</v>
      </c>
      <c r="N196" s="181" t="s">
        <v>659</v>
      </c>
      <c r="O196" s="212"/>
    </row>
    <row r="197" spans="1:15" ht="12.75">
      <c r="A197" s="105" t="s">
        <v>1201</v>
      </c>
      <c r="B197" s="28"/>
      <c r="C197" s="29" t="s">
        <v>1399</v>
      </c>
      <c r="D197" s="24" t="s">
        <v>2464</v>
      </c>
      <c r="E197" s="30" t="s">
        <v>2432</v>
      </c>
      <c r="F197" s="30" t="s">
        <v>2397</v>
      </c>
      <c r="G197" s="30" t="s">
        <v>356</v>
      </c>
      <c r="H197" s="30" t="s">
        <v>2462</v>
      </c>
      <c r="I197" s="30" t="s">
        <v>2298</v>
      </c>
      <c r="J197" s="30" t="s">
        <v>2288</v>
      </c>
      <c r="K197" s="107" t="s">
        <v>2302</v>
      </c>
      <c r="L197" s="107" t="s">
        <v>785</v>
      </c>
      <c r="M197" s="110"/>
      <c r="N197" s="112" t="s">
        <v>660</v>
      </c>
      <c r="O197" s="213"/>
    </row>
    <row r="198" spans="1:15" ht="12.75">
      <c r="A198" s="106" t="s">
        <v>792</v>
      </c>
      <c r="B198" s="25">
        <v>3</v>
      </c>
      <c r="C198" s="26" t="s">
        <v>1638</v>
      </c>
      <c r="D198" s="23" t="s">
        <v>1639</v>
      </c>
      <c r="E198" s="27" t="s">
        <v>1640</v>
      </c>
      <c r="F198" s="27" t="s">
        <v>1641</v>
      </c>
      <c r="G198" s="27" t="s">
        <v>154</v>
      </c>
      <c r="H198" s="27" t="s">
        <v>155</v>
      </c>
      <c r="I198" s="27" t="s">
        <v>2478</v>
      </c>
      <c r="J198" s="27" t="s">
        <v>514</v>
      </c>
      <c r="K198" s="108" t="s">
        <v>515</v>
      </c>
      <c r="L198" s="108" t="s">
        <v>516</v>
      </c>
      <c r="M198" s="111"/>
      <c r="N198" s="181" t="s">
        <v>517</v>
      </c>
      <c r="O198" s="212"/>
    </row>
    <row r="199" spans="1:15" ht="12.75">
      <c r="A199" s="105" t="s">
        <v>1200</v>
      </c>
      <c r="B199" s="28"/>
      <c r="C199" s="29" t="s">
        <v>954</v>
      </c>
      <c r="D199" s="24" t="s">
        <v>2494</v>
      </c>
      <c r="E199" s="30" t="s">
        <v>2495</v>
      </c>
      <c r="F199" s="30" t="s">
        <v>2300</v>
      </c>
      <c r="G199" s="30" t="s">
        <v>2306</v>
      </c>
      <c r="H199" s="30" t="s">
        <v>380</v>
      </c>
      <c r="I199" s="30" t="s">
        <v>2465</v>
      </c>
      <c r="J199" s="30" t="s">
        <v>2301</v>
      </c>
      <c r="K199" s="107" t="s">
        <v>721</v>
      </c>
      <c r="L199" s="107" t="s">
        <v>793</v>
      </c>
      <c r="M199" s="110"/>
      <c r="N199" s="112" t="s">
        <v>518</v>
      </c>
      <c r="O199" s="213"/>
    </row>
    <row r="200" spans="1:15" ht="12.75">
      <c r="A200" s="106" t="s">
        <v>794</v>
      </c>
      <c r="B200" s="25">
        <v>110</v>
      </c>
      <c r="C200" s="26" t="s">
        <v>1747</v>
      </c>
      <c r="D200" s="23" t="s">
        <v>2308</v>
      </c>
      <c r="E200" s="27" t="s">
        <v>2309</v>
      </c>
      <c r="F200" s="27" t="s">
        <v>2310</v>
      </c>
      <c r="G200" s="27" t="s">
        <v>2378</v>
      </c>
      <c r="H200" s="27" t="s">
        <v>381</v>
      </c>
      <c r="I200" s="27" t="s">
        <v>382</v>
      </c>
      <c r="J200" s="27" t="s">
        <v>618</v>
      </c>
      <c r="K200" s="108" t="s">
        <v>723</v>
      </c>
      <c r="L200" s="108" t="s">
        <v>724</v>
      </c>
      <c r="M200" s="111"/>
      <c r="N200" s="181" t="s">
        <v>725</v>
      </c>
      <c r="O200" s="212"/>
    </row>
    <row r="201" spans="1:15" ht="12.75">
      <c r="A201" s="105" t="s">
        <v>1181</v>
      </c>
      <c r="B201" s="28"/>
      <c r="C201" s="29" t="s">
        <v>1046</v>
      </c>
      <c r="D201" s="24" t="s">
        <v>2496</v>
      </c>
      <c r="E201" s="30" t="s">
        <v>2497</v>
      </c>
      <c r="F201" s="30" t="s">
        <v>0</v>
      </c>
      <c r="G201" s="30" t="s">
        <v>383</v>
      </c>
      <c r="H201" s="30" t="s">
        <v>2292</v>
      </c>
      <c r="I201" s="30" t="s">
        <v>384</v>
      </c>
      <c r="J201" s="30" t="s">
        <v>379</v>
      </c>
      <c r="K201" s="107" t="s">
        <v>795</v>
      </c>
      <c r="L201" s="107" t="s">
        <v>290</v>
      </c>
      <c r="M201" s="110"/>
      <c r="N201" s="112" t="s">
        <v>727</v>
      </c>
      <c r="O201" s="213"/>
    </row>
    <row r="202" spans="1:15" ht="13.5">
      <c r="A202" s="106"/>
      <c r="B202" s="25">
        <v>65</v>
      </c>
      <c r="C202" s="26" t="s">
        <v>1702</v>
      </c>
      <c r="D202" s="23" t="s">
        <v>1959</v>
      </c>
      <c r="E202" s="27" t="s">
        <v>1960</v>
      </c>
      <c r="F202" s="27" t="s">
        <v>1961</v>
      </c>
      <c r="G202" s="27" t="s">
        <v>1959</v>
      </c>
      <c r="H202" s="27" t="s">
        <v>1800</v>
      </c>
      <c r="I202" s="27" t="s">
        <v>69</v>
      </c>
      <c r="J202" s="27" t="s">
        <v>154</v>
      </c>
      <c r="K202" s="108" t="s">
        <v>661</v>
      </c>
      <c r="L202" s="108"/>
      <c r="M202" s="116" t="s">
        <v>1645</v>
      </c>
      <c r="N202" s="114"/>
      <c r="O202" s="212"/>
    </row>
    <row r="203" spans="1:15" ht="13.5">
      <c r="A203" s="105" t="s">
        <v>1182</v>
      </c>
      <c r="B203" s="28"/>
      <c r="C203" s="29" t="s">
        <v>1380</v>
      </c>
      <c r="D203" s="24" t="s">
        <v>2405</v>
      </c>
      <c r="E203" s="30" t="s">
        <v>2406</v>
      </c>
      <c r="F203" s="30" t="s">
        <v>2407</v>
      </c>
      <c r="G203" s="30" t="s">
        <v>2157</v>
      </c>
      <c r="H203" s="30" t="s">
        <v>2078</v>
      </c>
      <c r="I203" s="30" t="s">
        <v>2136</v>
      </c>
      <c r="J203" s="30" t="s">
        <v>2228</v>
      </c>
      <c r="K203" s="107" t="s">
        <v>1946</v>
      </c>
      <c r="L203" s="107"/>
      <c r="M203" s="117"/>
      <c r="N203" s="115"/>
      <c r="O203" s="213"/>
    </row>
    <row r="204" spans="1:15" ht="13.5">
      <c r="A204" s="106"/>
      <c r="B204" s="25">
        <v>128</v>
      </c>
      <c r="C204" s="26" t="s">
        <v>1730</v>
      </c>
      <c r="D204" s="23" t="s">
        <v>2180</v>
      </c>
      <c r="E204" s="27" t="s">
        <v>2345</v>
      </c>
      <c r="F204" s="27" t="s">
        <v>2378</v>
      </c>
      <c r="G204" s="27" t="s">
        <v>115</v>
      </c>
      <c r="H204" s="27" t="s">
        <v>267</v>
      </c>
      <c r="I204" s="27" t="s">
        <v>63</v>
      </c>
      <c r="J204" s="27" t="s">
        <v>530</v>
      </c>
      <c r="K204" s="108" t="s">
        <v>796</v>
      </c>
      <c r="L204" s="108"/>
      <c r="M204" s="116" t="s">
        <v>1645</v>
      </c>
      <c r="N204" s="114"/>
      <c r="O204" s="212"/>
    </row>
    <row r="205" spans="1:15" ht="13.5">
      <c r="A205" s="105" t="s">
        <v>1288</v>
      </c>
      <c r="B205" s="28"/>
      <c r="C205" s="29" t="s">
        <v>1382</v>
      </c>
      <c r="D205" s="24" t="s">
        <v>2379</v>
      </c>
      <c r="E205" s="30" t="s">
        <v>2227</v>
      </c>
      <c r="F205" s="30" t="s">
        <v>1948</v>
      </c>
      <c r="G205" s="30" t="s">
        <v>2381</v>
      </c>
      <c r="H205" s="30" t="s">
        <v>2043</v>
      </c>
      <c r="I205" s="30" t="s">
        <v>1962</v>
      </c>
      <c r="J205" s="30" t="s">
        <v>1928</v>
      </c>
      <c r="K205" s="107" t="s">
        <v>352</v>
      </c>
      <c r="L205" s="107"/>
      <c r="M205" s="117"/>
      <c r="N205" s="115"/>
      <c r="O205" s="213"/>
    </row>
    <row r="206" spans="1:15" ht="13.5">
      <c r="A206" s="106"/>
      <c r="B206" s="25">
        <v>59</v>
      </c>
      <c r="C206" s="26" t="s">
        <v>1696</v>
      </c>
      <c r="D206" s="23" t="s">
        <v>1935</v>
      </c>
      <c r="E206" s="27" t="s">
        <v>1936</v>
      </c>
      <c r="F206" s="27" t="s">
        <v>1937</v>
      </c>
      <c r="G206" s="27" t="s">
        <v>125</v>
      </c>
      <c r="H206" s="27" t="s">
        <v>126</v>
      </c>
      <c r="I206" s="27" t="s">
        <v>79</v>
      </c>
      <c r="J206" s="27" t="s">
        <v>449</v>
      </c>
      <c r="K206" s="108"/>
      <c r="L206" s="108"/>
      <c r="M206" s="116" t="s">
        <v>1645</v>
      </c>
      <c r="N206" s="114"/>
      <c r="O206" s="212"/>
    </row>
    <row r="207" spans="1:15" ht="13.5">
      <c r="A207" s="105" t="s">
        <v>1181</v>
      </c>
      <c r="B207" s="28"/>
      <c r="C207" s="29" t="s">
        <v>1376</v>
      </c>
      <c r="D207" s="24" t="s">
        <v>2355</v>
      </c>
      <c r="E207" s="30" t="s">
        <v>2135</v>
      </c>
      <c r="F207" s="30" t="s">
        <v>2184</v>
      </c>
      <c r="G207" s="30" t="s">
        <v>1973</v>
      </c>
      <c r="H207" s="30" t="s">
        <v>289</v>
      </c>
      <c r="I207" s="30" t="s">
        <v>316</v>
      </c>
      <c r="J207" s="30" t="s">
        <v>184</v>
      </c>
      <c r="K207" s="107"/>
      <c r="L207" s="107"/>
      <c r="M207" s="117"/>
      <c r="N207" s="115"/>
      <c r="O207" s="213"/>
    </row>
    <row r="208" spans="1:15" ht="13.5">
      <c r="A208" s="106"/>
      <c r="B208" s="25">
        <v>130</v>
      </c>
      <c r="C208" s="26" t="s">
        <v>1662</v>
      </c>
      <c r="D208" s="23" t="s">
        <v>2429</v>
      </c>
      <c r="E208" s="27" t="s">
        <v>2430</v>
      </c>
      <c r="F208" s="27" t="s">
        <v>2431</v>
      </c>
      <c r="G208" s="27" t="s">
        <v>325</v>
      </c>
      <c r="H208" s="27" t="s">
        <v>2073</v>
      </c>
      <c r="I208" s="27" t="s">
        <v>326</v>
      </c>
      <c r="J208" s="27" t="s">
        <v>2280</v>
      </c>
      <c r="K208" s="108"/>
      <c r="L208" s="108"/>
      <c r="M208" s="116" t="s">
        <v>1645</v>
      </c>
      <c r="N208" s="114"/>
      <c r="O208" s="212"/>
    </row>
    <row r="209" spans="1:15" ht="13.5">
      <c r="A209" s="105" t="s">
        <v>1288</v>
      </c>
      <c r="B209" s="28"/>
      <c r="C209" s="29" t="s">
        <v>1380</v>
      </c>
      <c r="D209" s="24" t="s">
        <v>2432</v>
      </c>
      <c r="E209" s="30" t="s">
        <v>2282</v>
      </c>
      <c r="F209" s="30" t="s">
        <v>2433</v>
      </c>
      <c r="G209" s="30" t="s">
        <v>327</v>
      </c>
      <c r="H209" s="30" t="s">
        <v>2313</v>
      </c>
      <c r="I209" s="30" t="s">
        <v>328</v>
      </c>
      <c r="J209" s="30" t="s">
        <v>797</v>
      </c>
      <c r="K209" s="107"/>
      <c r="L209" s="107"/>
      <c r="M209" s="117"/>
      <c r="N209" s="115"/>
      <c r="O209" s="213"/>
    </row>
    <row r="210" spans="1:15" ht="13.5">
      <c r="A210" s="106"/>
      <c r="B210" s="25">
        <v>36</v>
      </c>
      <c r="C210" s="26" t="s">
        <v>1673</v>
      </c>
      <c r="D210" s="23" t="s">
        <v>1854</v>
      </c>
      <c r="E210" s="27" t="s">
        <v>1855</v>
      </c>
      <c r="F210" s="27" t="s">
        <v>1856</v>
      </c>
      <c r="G210" s="27" t="s">
        <v>156</v>
      </c>
      <c r="H210" s="27" t="s">
        <v>157</v>
      </c>
      <c r="I210" s="27"/>
      <c r="J210" s="27"/>
      <c r="K210" s="108"/>
      <c r="L210" s="108"/>
      <c r="M210" s="116" t="s">
        <v>1645</v>
      </c>
      <c r="N210" s="114"/>
      <c r="O210" s="212"/>
    </row>
    <row r="211" spans="1:15" ht="13.5">
      <c r="A211" s="105" t="s">
        <v>1199</v>
      </c>
      <c r="B211" s="28"/>
      <c r="C211" s="29" t="s">
        <v>977</v>
      </c>
      <c r="D211" s="24" t="s">
        <v>1761</v>
      </c>
      <c r="E211" s="30" t="s">
        <v>2006</v>
      </c>
      <c r="F211" s="30" t="s">
        <v>2208</v>
      </c>
      <c r="G211" s="30" t="s">
        <v>246</v>
      </c>
      <c r="H211" s="30" t="s">
        <v>2118</v>
      </c>
      <c r="I211" s="30"/>
      <c r="J211" s="30"/>
      <c r="K211" s="107"/>
      <c r="L211" s="107"/>
      <c r="M211" s="117"/>
      <c r="N211" s="115"/>
      <c r="O211" s="213"/>
    </row>
    <row r="212" spans="1:15" ht="13.5">
      <c r="A212" s="106"/>
      <c r="B212" s="25">
        <v>70</v>
      </c>
      <c r="C212" s="26" t="s">
        <v>1707</v>
      </c>
      <c r="D212" s="23" t="s">
        <v>1994</v>
      </c>
      <c r="E212" s="27" t="s">
        <v>1995</v>
      </c>
      <c r="F212" s="27" t="s">
        <v>1996</v>
      </c>
      <c r="G212" s="27" t="s">
        <v>1888</v>
      </c>
      <c r="H212" s="27" t="s">
        <v>2138</v>
      </c>
      <c r="I212" s="27"/>
      <c r="J212" s="27"/>
      <c r="K212" s="108"/>
      <c r="L212" s="108"/>
      <c r="M212" s="116" t="s">
        <v>1645</v>
      </c>
      <c r="N212" s="114"/>
      <c r="O212" s="212"/>
    </row>
    <row r="213" spans="1:15" ht="13.5">
      <c r="A213" s="105" t="s">
        <v>1179</v>
      </c>
      <c r="B213" s="28"/>
      <c r="C213" s="29" t="s">
        <v>954</v>
      </c>
      <c r="D213" s="24" t="s">
        <v>2318</v>
      </c>
      <c r="E213" s="30" t="s">
        <v>1636</v>
      </c>
      <c r="F213" s="30" t="s">
        <v>1906</v>
      </c>
      <c r="G213" s="30" t="s">
        <v>385</v>
      </c>
      <c r="H213" s="30" t="s">
        <v>1987</v>
      </c>
      <c r="I213" s="30"/>
      <c r="J213" s="30"/>
      <c r="K213" s="107"/>
      <c r="L213" s="107"/>
      <c r="M213" s="117"/>
      <c r="N213" s="115"/>
      <c r="O213" s="213"/>
    </row>
    <row r="214" spans="1:15" ht="13.5">
      <c r="A214" s="106"/>
      <c r="B214" s="25">
        <v>41</v>
      </c>
      <c r="C214" s="26" t="s">
        <v>1678</v>
      </c>
      <c r="D214" s="23" t="s">
        <v>1867</v>
      </c>
      <c r="E214" s="27" t="s">
        <v>1868</v>
      </c>
      <c r="F214" s="27" t="s">
        <v>1869</v>
      </c>
      <c r="G214" s="27" t="s">
        <v>1888</v>
      </c>
      <c r="H214" s="27" t="s">
        <v>162</v>
      </c>
      <c r="I214" s="27"/>
      <c r="J214" s="27"/>
      <c r="K214" s="108"/>
      <c r="L214" s="108"/>
      <c r="M214" s="116" t="s">
        <v>1645</v>
      </c>
      <c r="N214" s="114"/>
      <c r="O214" s="212"/>
    </row>
    <row r="215" spans="1:15" ht="13.5">
      <c r="A215" s="105" t="s">
        <v>1199</v>
      </c>
      <c r="B215" s="28"/>
      <c r="C215" s="29" t="s">
        <v>1479</v>
      </c>
      <c r="D215" s="24" t="s">
        <v>2326</v>
      </c>
      <c r="E215" s="30" t="s">
        <v>2100</v>
      </c>
      <c r="F215" s="30" t="s">
        <v>1809</v>
      </c>
      <c r="G215" s="30" t="s">
        <v>2108</v>
      </c>
      <c r="H215" s="30" t="s">
        <v>160</v>
      </c>
      <c r="I215" s="30"/>
      <c r="J215" s="30"/>
      <c r="K215" s="107"/>
      <c r="L215" s="107"/>
      <c r="M215" s="117"/>
      <c r="N215" s="115"/>
      <c r="O215" s="213"/>
    </row>
    <row r="216" spans="1:15" ht="13.5">
      <c r="A216" s="106"/>
      <c r="B216" s="25">
        <v>26</v>
      </c>
      <c r="C216" s="26" t="s">
        <v>1663</v>
      </c>
      <c r="D216" s="23" t="s">
        <v>1811</v>
      </c>
      <c r="E216" s="27" t="s">
        <v>1812</v>
      </c>
      <c r="F216" s="27" t="s">
        <v>1813</v>
      </c>
      <c r="G216" s="27" t="s">
        <v>1938</v>
      </c>
      <c r="H216" s="27" t="s">
        <v>2172</v>
      </c>
      <c r="I216" s="27"/>
      <c r="J216" s="27"/>
      <c r="K216" s="108"/>
      <c r="L216" s="108"/>
      <c r="M216" s="116" t="s">
        <v>1645</v>
      </c>
      <c r="N216" s="114"/>
      <c r="O216" s="212"/>
    </row>
    <row r="217" spans="1:15" ht="13.5">
      <c r="A217" s="105" t="s">
        <v>1200</v>
      </c>
      <c r="B217" s="28"/>
      <c r="C217" s="29" t="s">
        <v>1361</v>
      </c>
      <c r="D217" s="24" t="s">
        <v>2436</v>
      </c>
      <c r="E217" s="30" t="s">
        <v>2437</v>
      </c>
      <c r="F217" s="30" t="s">
        <v>2313</v>
      </c>
      <c r="G217" s="30" t="s">
        <v>2068</v>
      </c>
      <c r="H217" s="30" t="s">
        <v>2129</v>
      </c>
      <c r="I217" s="30"/>
      <c r="J217" s="30"/>
      <c r="K217" s="107"/>
      <c r="L217" s="107"/>
      <c r="M217" s="117"/>
      <c r="N217" s="115"/>
      <c r="O217" s="213"/>
    </row>
    <row r="218" spans="1:15" ht="13.5">
      <c r="A218" s="106"/>
      <c r="B218" s="25">
        <v>57</v>
      </c>
      <c r="C218" s="26" t="s">
        <v>1694</v>
      </c>
      <c r="D218" s="23" t="s">
        <v>1888</v>
      </c>
      <c r="E218" s="27" t="s">
        <v>1904</v>
      </c>
      <c r="F218" s="27" t="s">
        <v>1905</v>
      </c>
      <c r="G218" s="27" t="s">
        <v>2008</v>
      </c>
      <c r="H218" s="27"/>
      <c r="I218" s="27"/>
      <c r="J218" s="27"/>
      <c r="K218" s="108"/>
      <c r="L218" s="108"/>
      <c r="M218" s="116" t="s">
        <v>1645</v>
      </c>
      <c r="N218" s="114"/>
      <c r="O218" s="212"/>
    </row>
    <row r="219" spans="1:15" ht="13.5">
      <c r="A219" s="105" t="s">
        <v>1179</v>
      </c>
      <c r="B219" s="28"/>
      <c r="C219" s="29" t="s">
        <v>1510</v>
      </c>
      <c r="D219" s="24" t="s">
        <v>2014</v>
      </c>
      <c r="E219" s="30" t="s">
        <v>2091</v>
      </c>
      <c r="F219" s="30" t="s">
        <v>2323</v>
      </c>
      <c r="G219" s="30" t="s">
        <v>2011</v>
      </c>
      <c r="H219" s="30"/>
      <c r="I219" s="30"/>
      <c r="J219" s="30"/>
      <c r="K219" s="107"/>
      <c r="L219" s="107"/>
      <c r="M219" s="117"/>
      <c r="N219" s="115"/>
      <c r="O219" s="213"/>
    </row>
    <row r="220" spans="1:15" ht="13.5">
      <c r="A220" s="106"/>
      <c r="B220" s="25">
        <v>66</v>
      </c>
      <c r="C220" s="26" t="s">
        <v>1703</v>
      </c>
      <c r="D220" s="23" t="s">
        <v>1964</v>
      </c>
      <c r="E220" s="27" t="s">
        <v>1965</v>
      </c>
      <c r="F220" s="27" t="s">
        <v>1868</v>
      </c>
      <c r="G220" s="27" t="s">
        <v>158</v>
      </c>
      <c r="H220" s="27"/>
      <c r="I220" s="27"/>
      <c r="J220" s="27"/>
      <c r="K220" s="108"/>
      <c r="L220" s="108"/>
      <c r="M220" s="116" t="s">
        <v>1645</v>
      </c>
      <c r="N220" s="114"/>
      <c r="O220" s="212"/>
    </row>
    <row r="221" spans="1:15" ht="13.5">
      <c r="A221" s="105" t="s">
        <v>1202</v>
      </c>
      <c r="B221" s="28"/>
      <c r="C221" s="29" t="s">
        <v>1000</v>
      </c>
      <c r="D221" s="24" t="s">
        <v>2162</v>
      </c>
      <c r="E221" s="30" t="s">
        <v>2299</v>
      </c>
      <c r="F221" s="30" t="s">
        <v>2409</v>
      </c>
      <c r="G221" s="30" t="s">
        <v>2058</v>
      </c>
      <c r="H221" s="30"/>
      <c r="I221" s="30"/>
      <c r="J221" s="30"/>
      <c r="K221" s="107"/>
      <c r="L221" s="107"/>
      <c r="M221" s="117"/>
      <c r="N221" s="115"/>
      <c r="O221" s="213"/>
    </row>
    <row r="222" spans="1:15" ht="13.5">
      <c r="A222" s="106"/>
      <c r="B222" s="25">
        <v>73</v>
      </c>
      <c r="C222" s="26" t="s">
        <v>1710</v>
      </c>
      <c r="D222" s="23" t="s">
        <v>2072</v>
      </c>
      <c r="E222" s="27" t="s">
        <v>1776</v>
      </c>
      <c r="F222" s="27" t="s">
        <v>2073</v>
      </c>
      <c r="G222" s="27" t="s">
        <v>1805</v>
      </c>
      <c r="H222" s="27"/>
      <c r="I222" s="27"/>
      <c r="J222" s="27"/>
      <c r="K222" s="108"/>
      <c r="L222" s="108"/>
      <c r="M222" s="116" t="s">
        <v>159</v>
      </c>
      <c r="N222" s="114"/>
      <c r="O222" s="212"/>
    </row>
    <row r="223" spans="1:15" ht="13.5">
      <c r="A223" s="105" t="s">
        <v>1202</v>
      </c>
      <c r="B223" s="28"/>
      <c r="C223" s="29" t="s">
        <v>1000</v>
      </c>
      <c r="D223" s="24" t="s">
        <v>2462</v>
      </c>
      <c r="E223" s="30" t="s">
        <v>2409</v>
      </c>
      <c r="F223" s="30" t="s">
        <v>2463</v>
      </c>
      <c r="G223" s="30" t="s">
        <v>386</v>
      </c>
      <c r="H223" s="30"/>
      <c r="I223" s="30"/>
      <c r="J223" s="30"/>
      <c r="K223" s="107"/>
      <c r="L223" s="107"/>
      <c r="M223" s="117"/>
      <c r="N223" s="115"/>
      <c r="O223" s="213"/>
    </row>
    <row r="224" spans="1:15" ht="13.5">
      <c r="A224" s="106"/>
      <c r="B224" s="25">
        <v>68</v>
      </c>
      <c r="C224" s="26" t="s">
        <v>1705</v>
      </c>
      <c r="D224" s="23" t="s">
        <v>1935</v>
      </c>
      <c r="E224" s="27" t="s">
        <v>2052</v>
      </c>
      <c r="F224" s="27" t="s">
        <v>2053</v>
      </c>
      <c r="G224" s="27"/>
      <c r="H224" s="27"/>
      <c r="I224" s="27"/>
      <c r="J224" s="27"/>
      <c r="K224" s="108"/>
      <c r="L224" s="108"/>
      <c r="M224" s="116" t="s">
        <v>1645</v>
      </c>
      <c r="N224" s="114"/>
      <c r="O224" s="212"/>
    </row>
    <row r="225" spans="1:15" ht="13.5">
      <c r="A225" s="105" t="s">
        <v>1182</v>
      </c>
      <c r="B225" s="28"/>
      <c r="C225" s="29" t="s">
        <v>1002</v>
      </c>
      <c r="D225" s="24" t="s">
        <v>2355</v>
      </c>
      <c r="E225" s="30" t="s">
        <v>2392</v>
      </c>
      <c r="F225" s="30" t="s">
        <v>2263</v>
      </c>
      <c r="G225" s="30"/>
      <c r="H225" s="30"/>
      <c r="I225" s="30"/>
      <c r="J225" s="30"/>
      <c r="K225" s="107"/>
      <c r="L225" s="107"/>
      <c r="M225" s="117"/>
      <c r="N225" s="115"/>
      <c r="O225" s="213"/>
    </row>
    <row r="226" spans="1:15" ht="13.5">
      <c r="A226" s="106"/>
      <c r="B226" s="25">
        <v>77</v>
      </c>
      <c r="C226" s="26" t="s">
        <v>1714</v>
      </c>
      <c r="D226" s="23" t="s">
        <v>2064</v>
      </c>
      <c r="E226" s="27" t="s">
        <v>2065</v>
      </c>
      <c r="F226" s="27" t="s">
        <v>2018</v>
      </c>
      <c r="G226" s="27"/>
      <c r="H226" s="27"/>
      <c r="I226" s="27"/>
      <c r="J226" s="27"/>
      <c r="K226" s="108"/>
      <c r="L226" s="108"/>
      <c r="M226" s="116" t="s">
        <v>1645</v>
      </c>
      <c r="N226" s="114"/>
      <c r="O226" s="212"/>
    </row>
    <row r="227" spans="1:15" ht="13.5">
      <c r="A227" s="105" t="s">
        <v>1182</v>
      </c>
      <c r="B227" s="28"/>
      <c r="C227" s="29" t="s">
        <v>1380</v>
      </c>
      <c r="D227" s="24" t="s">
        <v>2135</v>
      </c>
      <c r="E227" s="30" t="s">
        <v>2268</v>
      </c>
      <c r="F227" s="30" t="s">
        <v>2419</v>
      </c>
      <c r="G227" s="30"/>
      <c r="H227" s="30"/>
      <c r="I227" s="30"/>
      <c r="J227" s="30"/>
      <c r="K227" s="107"/>
      <c r="L227" s="107"/>
      <c r="M227" s="117"/>
      <c r="N227" s="115"/>
      <c r="O227" s="213"/>
    </row>
    <row r="228" spans="1:15" ht="13.5">
      <c r="A228" s="106"/>
      <c r="B228" s="25">
        <v>2</v>
      </c>
      <c r="C228" s="26" t="s">
        <v>1632</v>
      </c>
      <c r="D228" s="23" t="s">
        <v>1633</v>
      </c>
      <c r="E228" s="27" t="s">
        <v>1634</v>
      </c>
      <c r="F228" s="27" t="s">
        <v>1635</v>
      </c>
      <c r="G228" s="27"/>
      <c r="H228" s="27"/>
      <c r="I228" s="27"/>
      <c r="J228" s="27"/>
      <c r="K228" s="108"/>
      <c r="L228" s="108"/>
      <c r="M228" s="116" t="s">
        <v>1645</v>
      </c>
      <c r="N228" s="114"/>
      <c r="O228" s="212"/>
    </row>
    <row r="229" spans="1:15" ht="13.5">
      <c r="A229" s="105" t="s">
        <v>1203</v>
      </c>
      <c r="B229" s="28"/>
      <c r="C229" s="29" t="s">
        <v>951</v>
      </c>
      <c r="D229" s="24" t="s">
        <v>2492</v>
      </c>
      <c r="E229" s="30" t="s">
        <v>2493</v>
      </c>
      <c r="F229" s="30" t="s">
        <v>2474</v>
      </c>
      <c r="G229" s="30"/>
      <c r="H229" s="30"/>
      <c r="I229" s="30"/>
      <c r="J229" s="30"/>
      <c r="K229" s="107"/>
      <c r="L229" s="107"/>
      <c r="M229" s="117"/>
      <c r="N229" s="115"/>
      <c r="O229" s="213"/>
    </row>
    <row r="230" spans="1:15" ht="13.5">
      <c r="A230" s="106"/>
      <c r="B230" s="25">
        <v>60</v>
      </c>
      <c r="C230" s="26" t="s">
        <v>1697</v>
      </c>
      <c r="D230" s="23" t="s">
        <v>1977</v>
      </c>
      <c r="E230" s="27" t="s">
        <v>1978</v>
      </c>
      <c r="F230" s="27"/>
      <c r="G230" s="27"/>
      <c r="H230" s="27"/>
      <c r="I230" s="27"/>
      <c r="J230" s="27"/>
      <c r="K230" s="108"/>
      <c r="L230" s="108"/>
      <c r="M230" s="116" t="s">
        <v>1645</v>
      </c>
      <c r="N230" s="114"/>
      <c r="O230" s="212"/>
    </row>
    <row r="231" spans="1:15" ht="13.5">
      <c r="A231" s="105" t="s">
        <v>1179</v>
      </c>
      <c r="B231" s="28"/>
      <c r="C231" s="29" t="s">
        <v>995</v>
      </c>
      <c r="D231" s="24" t="s">
        <v>1</v>
      </c>
      <c r="E231" s="30" t="s">
        <v>2</v>
      </c>
      <c r="F231" s="30"/>
      <c r="G231" s="30"/>
      <c r="H231" s="30"/>
      <c r="I231" s="30"/>
      <c r="J231" s="30"/>
      <c r="K231" s="107"/>
      <c r="L231" s="107"/>
      <c r="M231" s="117"/>
      <c r="N231" s="115"/>
      <c r="O231" s="213"/>
    </row>
    <row r="232" spans="1:15" ht="13.5">
      <c r="A232" s="106"/>
      <c r="B232" s="25">
        <v>20</v>
      </c>
      <c r="C232" s="26" t="s">
        <v>1657</v>
      </c>
      <c r="D232" s="23" t="s">
        <v>1765</v>
      </c>
      <c r="E232" s="27" t="s">
        <v>1766</v>
      </c>
      <c r="F232" s="27"/>
      <c r="G232" s="27"/>
      <c r="H232" s="27"/>
      <c r="I232" s="27"/>
      <c r="J232" s="27"/>
      <c r="K232" s="108"/>
      <c r="L232" s="108"/>
      <c r="M232" s="116" t="s">
        <v>1645</v>
      </c>
      <c r="N232" s="114"/>
      <c r="O232" s="212"/>
    </row>
    <row r="233" spans="1:15" ht="13.5">
      <c r="A233" s="105" t="s">
        <v>1203</v>
      </c>
      <c r="B233" s="28"/>
      <c r="C233" s="29" t="s">
        <v>967</v>
      </c>
      <c r="D233" s="24" t="s">
        <v>2061</v>
      </c>
      <c r="E233" s="30" t="s">
        <v>2234</v>
      </c>
      <c r="F233" s="30"/>
      <c r="G233" s="30"/>
      <c r="H233" s="30"/>
      <c r="I233" s="30"/>
      <c r="J233" s="30"/>
      <c r="K233" s="107"/>
      <c r="L233" s="107"/>
      <c r="M233" s="117"/>
      <c r="N233" s="115"/>
      <c r="O233" s="213"/>
    </row>
    <row r="234" spans="1:15" ht="13.5">
      <c r="A234" s="106"/>
      <c r="B234" s="25">
        <v>111</v>
      </c>
      <c r="C234" s="26" t="s">
        <v>1748</v>
      </c>
      <c r="D234" s="23" t="s">
        <v>2044</v>
      </c>
      <c r="E234" s="27" t="s">
        <v>2023</v>
      </c>
      <c r="F234" s="27"/>
      <c r="G234" s="27"/>
      <c r="H234" s="27"/>
      <c r="I234" s="27"/>
      <c r="J234" s="27"/>
      <c r="K234" s="108"/>
      <c r="L234" s="108"/>
      <c r="M234" s="116" t="s">
        <v>1645</v>
      </c>
      <c r="N234" s="114"/>
      <c r="O234" s="212"/>
    </row>
    <row r="235" spans="1:15" ht="13.5">
      <c r="A235" s="105" t="s">
        <v>1181</v>
      </c>
      <c r="B235" s="28"/>
      <c r="C235" s="29" t="s">
        <v>1049</v>
      </c>
      <c r="D235" s="24" t="s">
        <v>2124</v>
      </c>
      <c r="E235" s="30" t="s">
        <v>2063</v>
      </c>
      <c r="F235" s="30"/>
      <c r="G235" s="30"/>
      <c r="H235" s="30"/>
      <c r="I235" s="30"/>
      <c r="J235" s="30"/>
      <c r="K235" s="107"/>
      <c r="L235" s="107"/>
      <c r="M235" s="117"/>
      <c r="N235" s="115"/>
      <c r="O235" s="213"/>
    </row>
    <row r="236" spans="1:15" ht="13.5">
      <c r="A236" s="106"/>
      <c r="B236" s="25">
        <v>105</v>
      </c>
      <c r="C236" s="26" t="s">
        <v>1742</v>
      </c>
      <c r="D236" s="23" t="s">
        <v>2180</v>
      </c>
      <c r="E236" s="27" t="s">
        <v>2181</v>
      </c>
      <c r="F236" s="27"/>
      <c r="G236" s="27"/>
      <c r="H236" s="27"/>
      <c r="I236" s="27"/>
      <c r="J236" s="27"/>
      <c r="K236" s="108"/>
      <c r="L236" s="108"/>
      <c r="M236" s="116" t="s">
        <v>1645</v>
      </c>
      <c r="N236" s="114"/>
      <c r="O236" s="212"/>
    </row>
    <row r="237" spans="1:15" ht="13.5">
      <c r="A237" s="105" t="s">
        <v>1202</v>
      </c>
      <c r="B237" s="28"/>
      <c r="C237" s="29" t="s">
        <v>1238</v>
      </c>
      <c r="D237" s="24" t="s">
        <v>2379</v>
      </c>
      <c r="E237" s="30" t="s">
        <v>3</v>
      </c>
      <c r="F237" s="30"/>
      <c r="G237" s="30"/>
      <c r="H237" s="30"/>
      <c r="I237" s="30"/>
      <c r="J237" s="30"/>
      <c r="K237" s="107"/>
      <c r="L237" s="107"/>
      <c r="M237" s="117"/>
      <c r="N237" s="115"/>
      <c r="O237" s="213"/>
    </row>
    <row r="238" spans="1:15" ht="13.5">
      <c r="A238" s="106"/>
      <c r="B238" s="25">
        <v>106</v>
      </c>
      <c r="C238" s="26" t="s">
        <v>1743</v>
      </c>
      <c r="D238" s="23" t="s">
        <v>1985</v>
      </c>
      <c r="E238" s="27"/>
      <c r="F238" s="27"/>
      <c r="G238" s="27"/>
      <c r="H238" s="27"/>
      <c r="I238" s="27"/>
      <c r="J238" s="27"/>
      <c r="K238" s="108"/>
      <c r="L238" s="108"/>
      <c r="M238" s="116" t="s">
        <v>1645</v>
      </c>
      <c r="N238" s="114"/>
      <c r="O238" s="212"/>
    </row>
    <row r="239" spans="1:15" ht="13.5">
      <c r="A239" s="105" t="s">
        <v>1199</v>
      </c>
      <c r="B239" s="28"/>
      <c r="C239" s="29" t="s">
        <v>1037</v>
      </c>
      <c r="D239" s="24" t="s">
        <v>2158</v>
      </c>
      <c r="E239" s="30"/>
      <c r="F239" s="30"/>
      <c r="G239" s="30"/>
      <c r="H239" s="30"/>
      <c r="I239" s="30"/>
      <c r="J239" s="30"/>
      <c r="K239" s="107"/>
      <c r="L239" s="107"/>
      <c r="M239" s="117"/>
      <c r="N239" s="115"/>
      <c r="O239" s="213"/>
    </row>
    <row r="240" spans="1:15" ht="13.5">
      <c r="A240" s="106"/>
      <c r="B240" s="25">
        <v>1</v>
      </c>
      <c r="C240" s="26" t="s">
        <v>1643</v>
      </c>
      <c r="D240" s="23" t="s">
        <v>1644</v>
      </c>
      <c r="E240" s="27"/>
      <c r="F240" s="27"/>
      <c r="G240" s="27"/>
      <c r="H240" s="27"/>
      <c r="I240" s="27"/>
      <c r="J240" s="27"/>
      <c r="K240" s="108"/>
      <c r="L240" s="108"/>
      <c r="M240" s="116" t="s">
        <v>1645</v>
      </c>
      <c r="N240" s="114"/>
      <c r="O240" s="212"/>
    </row>
    <row r="241" spans="1:15" ht="13.5">
      <c r="A241" s="105" t="s">
        <v>1203</v>
      </c>
      <c r="B241" s="28"/>
      <c r="C241" s="29" t="s">
        <v>1323</v>
      </c>
      <c r="D241" s="24" t="s">
        <v>4</v>
      </c>
      <c r="E241" s="30"/>
      <c r="F241" s="30"/>
      <c r="G241" s="30"/>
      <c r="H241" s="30"/>
      <c r="I241" s="30"/>
      <c r="J241" s="30"/>
      <c r="K241" s="107"/>
      <c r="L241" s="107"/>
      <c r="M241" s="117"/>
      <c r="N241" s="115"/>
      <c r="O241" s="213"/>
    </row>
    <row r="242" spans="1:15" ht="13.5">
      <c r="A242" s="106"/>
      <c r="B242" s="25">
        <v>7</v>
      </c>
      <c r="C242" s="26" t="s">
        <v>1648</v>
      </c>
      <c r="D242" s="23"/>
      <c r="E242" s="27"/>
      <c r="F242" s="27"/>
      <c r="G242" s="27"/>
      <c r="H242" s="27"/>
      <c r="I242" s="27"/>
      <c r="J242" s="27"/>
      <c r="K242" s="108"/>
      <c r="L242" s="108"/>
      <c r="M242" s="116" t="s">
        <v>1645</v>
      </c>
      <c r="N242" s="114"/>
      <c r="O242" s="212"/>
    </row>
    <row r="243" spans="1:15" ht="13.5">
      <c r="A243" s="105" t="s">
        <v>1203</v>
      </c>
      <c r="B243" s="28"/>
      <c r="C243" s="29" t="s">
        <v>1325</v>
      </c>
      <c r="D243" s="24"/>
      <c r="E243" s="30"/>
      <c r="F243" s="30"/>
      <c r="G243" s="30"/>
      <c r="H243" s="30"/>
      <c r="I243" s="30"/>
      <c r="J243" s="30"/>
      <c r="K243" s="107"/>
      <c r="L243" s="107"/>
      <c r="M243" s="117"/>
      <c r="N243" s="115"/>
      <c r="O243" s="213"/>
    </row>
    <row r="244" spans="1:15" ht="13.5">
      <c r="A244" s="106"/>
      <c r="B244" s="25">
        <v>79</v>
      </c>
      <c r="C244" s="26" t="s">
        <v>1716</v>
      </c>
      <c r="D244" s="23"/>
      <c r="E244" s="27"/>
      <c r="F244" s="27"/>
      <c r="G244" s="27"/>
      <c r="H244" s="27"/>
      <c r="I244" s="27"/>
      <c r="J244" s="27"/>
      <c r="K244" s="108"/>
      <c r="L244" s="108"/>
      <c r="M244" s="116" t="s">
        <v>1645</v>
      </c>
      <c r="N244" s="114"/>
      <c r="O244" s="212"/>
    </row>
    <row r="245" spans="1:15" ht="13.5">
      <c r="A245" s="105" t="s">
        <v>1181</v>
      </c>
      <c r="B245" s="28"/>
      <c r="C245" s="29" t="s">
        <v>1361</v>
      </c>
      <c r="D245" s="24"/>
      <c r="E245" s="30"/>
      <c r="F245" s="30"/>
      <c r="G245" s="30"/>
      <c r="H245" s="30"/>
      <c r="I245" s="30"/>
      <c r="J245" s="30"/>
      <c r="K245" s="107"/>
      <c r="L245" s="107"/>
      <c r="M245" s="117"/>
      <c r="N245" s="115"/>
      <c r="O245" s="213"/>
    </row>
    <row r="246" spans="1:15" ht="13.5">
      <c r="A246" s="106"/>
      <c r="B246" s="25">
        <v>113</v>
      </c>
      <c r="C246" s="26" t="s">
        <v>1750</v>
      </c>
      <c r="D246" s="23"/>
      <c r="E246" s="27"/>
      <c r="F246" s="27"/>
      <c r="G246" s="27"/>
      <c r="H246" s="27"/>
      <c r="I246" s="27"/>
      <c r="J246" s="27"/>
      <c r="K246" s="108"/>
      <c r="L246" s="108"/>
      <c r="M246" s="116" t="s">
        <v>1645</v>
      </c>
      <c r="N246" s="114"/>
      <c r="O246" s="212"/>
    </row>
    <row r="247" spans="1:15" ht="13.5">
      <c r="A247" s="105" t="s">
        <v>1179</v>
      </c>
      <c r="B247" s="28"/>
      <c r="C247" s="29" t="s">
        <v>1510</v>
      </c>
      <c r="D247" s="24"/>
      <c r="E247" s="30"/>
      <c r="F247" s="30"/>
      <c r="G247" s="30"/>
      <c r="H247" s="30"/>
      <c r="I247" s="30"/>
      <c r="J247" s="30"/>
      <c r="K247" s="107"/>
      <c r="L247" s="107"/>
      <c r="M247" s="117"/>
      <c r="N247" s="115"/>
      <c r="O247" s="213"/>
    </row>
    <row r="248" spans="1:15" ht="13.5">
      <c r="A248" s="106"/>
      <c r="B248" s="25">
        <v>117</v>
      </c>
      <c r="C248" s="26" t="s">
        <v>1754</v>
      </c>
      <c r="D248" s="23"/>
      <c r="E248" s="27"/>
      <c r="F248" s="27"/>
      <c r="G248" s="27"/>
      <c r="H248" s="27"/>
      <c r="I248" s="27"/>
      <c r="J248" s="27"/>
      <c r="K248" s="108"/>
      <c r="L248" s="108"/>
      <c r="M248" s="116" t="s">
        <v>1980</v>
      </c>
      <c r="N248" s="114"/>
      <c r="O248" s="212"/>
    </row>
    <row r="249" spans="1:15" ht="13.5">
      <c r="A249" s="105" t="s">
        <v>1179</v>
      </c>
      <c r="B249" s="28"/>
      <c r="C249" s="29" t="s">
        <v>997</v>
      </c>
      <c r="D249" s="24"/>
      <c r="E249" s="30"/>
      <c r="F249" s="30"/>
      <c r="G249" s="30"/>
      <c r="H249" s="30"/>
      <c r="I249" s="30"/>
      <c r="J249" s="30"/>
      <c r="K249" s="107"/>
      <c r="L249" s="107"/>
      <c r="M249" s="117"/>
      <c r="N249" s="115"/>
      <c r="O249" s="213"/>
    </row>
  </sheetData>
  <sheetProtection/>
  <mergeCells count="4">
    <mergeCell ref="D6:L6"/>
    <mergeCell ref="A2:N2"/>
    <mergeCell ref="A3:N3"/>
    <mergeCell ref="A4:N4"/>
  </mergeCells>
  <printOptions horizontalCentered="1"/>
  <pageMargins left="0" right="0" top="0" bottom="0" header="0" footer="0"/>
  <pageSetup horizontalDpi="600" verticalDpi="600" orientation="landscape" paperSize="9" r:id="rId1"/>
  <rowBreaks count="5" manualBreakCount="5">
    <brk id="45" max="255" man="1"/>
    <brk id="89" max="255" man="1"/>
    <brk id="133" max="255" man="1"/>
    <brk id="177" max="255" man="1"/>
    <brk id="221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K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11" customWidth="1"/>
    <col min="2" max="2" width="4.421875" style="11" customWidth="1"/>
    <col min="3" max="3" width="6.421875" style="2" customWidth="1"/>
    <col min="4" max="4" width="20.8515625" style="0" customWidth="1"/>
    <col min="5" max="5" width="18.57421875" style="0" bestFit="1" customWidth="1"/>
    <col min="6" max="6" width="19.140625" style="0" bestFit="1" customWidth="1"/>
    <col min="7" max="7" width="23.8515625" style="0" bestFit="1" customWidth="1"/>
    <col min="8" max="8" width="27.57421875" style="13" bestFit="1" customWidth="1"/>
    <col min="9" max="9" width="9.57421875" style="11" customWidth="1"/>
  </cols>
  <sheetData>
    <row r="1" ht="15">
      <c r="F1" s="16"/>
    </row>
    <row r="2" spans="1:9" ht="15.75">
      <c r="A2" s="218" t="str">
        <f>Startlist!$F2</f>
        <v>Lääne-Eesti rahvaralli 2024</v>
      </c>
      <c r="B2" s="218"/>
      <c r="C2" s="218"/>
      <c r="D2" s="218"/>
      <c r="E2" s="218"/>
      <c r="F2" s="218"/>
      <c r="G2" s="218"/>
      <c r="H2" s="218"/>
      <c r="I2" s="218"/>
    </row>
    <row r="3" spans="1:9" ht="15">
      <c r="A3" s="219" t="str">
        <f>Startlist!$F3</f>
        <v>18.05.2024</v>
      </c>
      <c r="B3" s="219"/>
      <c r="C3" s="219"/>
      <c r="D3" s="219"/>
      <c r="E3" s="219"/>
      <c r="F3" s="219"/>
      <c r="G3" s="219"/>
      <c r="H3" s="219"/>
      <c r="I3" s="219"/>
    </row>
    <row r="4" spans="1:9" ht="15">
      <c r="A4" s="219" t="str">
        <f>Startlist!$F4</f>
        <v>Läänemaa</v>
      </c>
      <c r="B4" s="219"/>
      <c r="C4" s="219"/>
      <c r="D4" s="219"/>
      <c r="E4" s="219"/>
      <c r="F4" s="219"/>
      <c r="G4" s="219"/>
      <c r="H4" s="219"/>
      <c r="I4" s="219"/>
    </row>
    <row r="5" spans="1:9" ht="15.75">
      <c r="A5" s="10" t="s">
        <v>1209</v>
      </c>
      <c r="F5" s="1"/>
      <c r="H5" s="12"/>
      <c r="I5" s="15"/>
    </row>
    <row r="6" spans="1:9" ht="15.75">
      <c r="A6" s="121"/>
      <c r="B6" s="122"/>
      <c r="C6" s="122"/>
      <c r="D6" s="122"/>
      <c r="E6" s="122"/>
      <c r="F6" s="122"/>
      <c r="G6" s="122"/>
      <c r="H6" s="123"/>
      <c r="I6" s="124" t="s">
        <v>878</v>
      </c>
    </row>
    <row r="7" spans="1:11" ht="12.75">
      <c r="A7" s="125"/>
      <c r="B7" s="125"/>
      <c r="C7" s="125"/>
      <c r="D7" s="125"/>
      <c r="E7" s="125"/>
      <c r="F7" s="125"/>
      <c r="G7" s="125"/>
      <c r="H7" s="125"/>
      <c r="I7" s="125"/>
      <c r="J7" s="84"/>
      <c r="K7" s="84"/>
    </row>
    <row r="8" spans="1:9" ht="15" customHeight="1">
      <c r="A8" s="126" t="s">
        <v>1321</v>
      </c>
      <c r="B8" s="127" t="s">
        <v>879</v>
      </c>
      <c r="C8" s="127" t="s">
        <v>1199</v>
      </c>
      <c r="D8" s="127" t="s">
        <v>1517</v>
      </c>
      <c r="E8" s="127" t="s">
        <v>1518</v>
      </c>
      <c r="F8" s="127" t="s">
        <v>1322</v>
      </c>
      <c r="G8" s="127" t="s">
        <v>1333</v>
      </c>
      <c r="H8" s="127" t="s">
        <v>1227</v>
      </c>
      <c r="I8" s="126" t="s">
        <v>418</v>
      </c>
    </row>
    <row r="9" spans="1:9" ht="15" customHeight="1">
      <c r="A9" s="128" t="s">
        <v>1324</v>
      </c>
      <c r="B9" s="129" t="s">
        <v>880</v>
      </c>
      <c r="C9" s="129" t="s">
        <v>1199</v>
      </c>
      <c r="D9" s="129" t="s">
        <v>1534</v>
      </c>
      <c r="E9" s="129" t="s">
        <v>1591</v>
      </c>
      <c r="F9" s="129" t="s">
        <v>1322</v>
      </c>
      <c r="G9" s="129" t="s">
        <v>1494</v>
      </c>
      <c r="H9" s="129" t="s">
        <v>1592</v>
      </c>
      <c r="I9" s="128" t="s">
        <v>428</v>
      </c>
    </row>
    <row r="10" spans="1:9" ht="15" customHeight="1">
      <c r="A10" s="128" t="s">
        <v>1326</v>
      </c>
      <c r="B10" s="129" t="s">
        <v>881</v>
      </c>
      <c r="C10" s="129" t="s">
        <v>1179</v>
      </c>
      <c r="D10" s="129" t="s">
        <v>1525</v>
      </c>
      <c r="E10" s="129" t="s">
        <v>1493</v>
      </c>
      <c r="F10" s="129" t="s">
        <v>1322</v>
      </c>
      <c r="G10" s="129" t="s">
        <v>1498</v>
      </c>
      <c r="H10" s="129" t="s">
        <v>1380</v>
      </c>
      <c r="I10" s="128" t="s">
        <v>523</v>
      </c>
    </row>
    <row r="11" spans="1:9" ht="15" customHeight="1">
      <c r="A11" s="128" t="s">
        <v>1327</v>
      </c>
      <c r="B11" s="129" t="s">
        <v>882</v>
      </c>
      <c r="C11" s="129" t="s">
        <v>1199</v>
      </c>
      <c r="D11" s="129" t="s">
        <v>1310</v>
      </c>
      <c r="E11" s="129" t="s">
        <v>1495</v>
      </c>
      <c r="F11" s="129" t="s">
        <v>1322</v>
      </c>
      <c r="G11" s="129" t="s">
        <v>971</v>
      </c>
      <c r="H11" s="129" t="s">
        <v>975</v>
      </c>
      <c r="I11" s="128" t="s">
        <v>799</v>
      </c>
    </row>
    <row r="12" spans="1:9" ht="15" customHeight="1">
      <c r="A12" s="128" t="s">
        <v>1328</v>
      </c>
      <c r="B12" s="129" t="s">
        <v>883</v>
      </c>
      <c r="C12" s="129" t="s">
        <v>1199</v>
      </c>
      <c r="D12" s="129" t="s">
        <v>1543</v>
      </c>
      <c r="E12" s="129" t="s">
        <v>1547</v>
      </c>
      <c r="F12" s="129" t="s">
        <v>1322</v>
      </c>
      <c r="G12" s="129"/>
      <c r="H12" s="129" t="s">
        <v>975</v>
      </c>
      <c r="I12" s="128" t="s">
        <v>801</v>
      </c>
    </row>
    <row r="13" spans="1:9" ht="15" customHeight="1">
      <c r="A13" s="128" t="s">
        <v>1329</v>
      </c>
      <c r="B13" s="129" t="s">
        <v>884</v>
      </c>
      <c r="C13" s="129" t="s">
        <v>1179</v>
      </c>
      <c r="D13" s="129" t="s">
        <v>1009</v>
      </c>
      <c r="E13" s="129" t="s">
        <v>1010</v>
      </c>
      <c r="F13" s="129" t="s">
        <v>1322</v>
      </c>
      <c r="G13" s="129" t="s">
        <v>1011</v>
      </c>
      <c r="H13" s="129" t="s">
        <v>1012</v>
      </c>
      <c r="I13" s="128" t="s">
        <v>559</v>
      </c>
    </row>
    <row r="14" spans="1:9" ht="15" customHeight="1">
      <c r="A14" s="128" t="s">
        <v>1332</v>
      </c>
      <c r="B14" s="129" t="s">
        <v>885</v>
      </c>
      <c r="C14" s="129" t="s">
        <v>1179</v>
      </c>
      <c r="D14" s="129" t="s">
        <v>1024</v>
      </c>
      <c r="E14" s="129" t="s">
        <v>1598</v>
      </c>
      <c r="F14" s="129" t="s">
        <v>1322</v>
      </c>
      <c r="G14" s="129" t="s">
        <v>983</v>
      </c>
      <c r="H14" s="129" t="s">
        <v>1006</v>
      </c>
      <c r="I14" s="128" t="s">
        <v>1932</v>
      </c>
    </row>
    <row r="15" spans="1:9" ht="15" customHeight="1">
      <c r="A15" s="128" t="s">
        <v>1335</v>
      </c>
      <c r="B15" s="129" t="s">
        <v>886</v>
      </c>
      <c r="C15" s="129" t="s">
        <v>1199</v>
      </c>
      <c r="D15" s="129" t="s">
        <v>1311</v>
      </c>
      <c r="E15" s="129" t="s">
        <v>1375</v>
      </c>
      <c r="F15" s="129" t="s">
        <v>1322</v>
      </c>
      <c r="G15" s="129" t="s">
        <v>1494</v>
      </c>
      <c r="H15" s="129" t="s">
        <v>1363</v>
      </c>
      <c r="I15" s="128" t="s">
        <v>803</v>
      </c>
    </row>
    <row r="16" spans="1:9" ht="15" customHeight="1">
      <c r="A16" s="128" t="s">
        <v>1336</v>
      </c>
      <c r="B16" s="129" t="s">
        <v>887</v>
      </c>
      <c r="C16" s="129" t="s">
        <v>1179</v>
      </c>
      <c r="D16" s="129" t="s">
        <v>1497</v>
      </c>
      <c r="E16" s="129" t="s">
        <v>1570</v>
      </c>
      <c r="F16" s="129" t="s">
        <v>1322</v>
      </c>
      <c r="G16" s="129" t="s">
        <v>993</v>
      </c>
      <c r="H16" s="129" t="s">
        <v>1420</v>
      </c>
      <c r="I16" s="128" t="s">
        <v>562</v>
      </c>
    </row>
    <row r="17" spans="1:9" ht="15" customHeight="1">
      <c r="A17" s="128" t="s">
        <v>1337</v>
      </c>
      <c r="B17" s="129" t="s">
        <v>888</v>
      </c>
      <c r="C17" s="129" t="s">
        <v>1179</v>
      </c>
      <c r="D17" s="129" t="s">
        <v>986</v>
      </c>
      <c r="E17" s="129" t="s">
        <v>987</v>
      </c>
      <c r="F17" s="129" t="s">
        <v>1322</v>
      </c>
      <c r="G17" s="129" t="s">
        <v>1494</v>
      </c>
      <c r="H17" s="129" t="s">
        <v>988</v>
      </c>
      <c r="I17" s="128" t="s">
        <v>1875</v>
      </c>
    </row>
    <row r="18" spans="1:9" ht="15" customHeight="1">
      <c r="A18" s="130"/>
      <c r="B18" s="131"/>
      <c r="C18" s="131"/>
      <c r="D18" s="131"/>
      <c r="E18" s="131"/>
      <c r="F18" s="131"/>
      <c r="G18" s="131"/>
      <c r="H18" s="131"/>
      <c r="I18" s="132"/>
    </row>
    <row r="19" spans="1:10" s="3" customFormat="1" ht="15" customHeight="1">
      <c r="A19" s="130"/>
      <c r="B19" s="131"/>
      <c r="C19" s="131"/>
      <c r="D19" s="131"/>
      <c r="E19" s="131"/>
      <c r="F19" s="131"/>
      <c r="G19" s="131"/>
      <c r="H19" s="123"/>
      <c r="I19" s="124" t="s">
        <v>889</v>
      </c>
      <c r="J19"/>
    </row>
    <row r="20" spans="1:10" s="14" customFormat="1" ht="15" customHeight="1">
      <c r="A20" s="133" t="s">
        <v>1321</v>
      </c>
      <c r="B20" s="134" t="s">
        <v>879</v>
      </c>
      <c r="C20" s="134" t="s">
        <v>1199</v>
      </c>
      <c r="D20" s="134" t="s">
        <v>1517</v>
      </c>
      <c r="E20" s="134" t="s">
        <v>1518</v>
      </c>
      <c r="F20" s="134" t="s">
        <v>1322</v>
      </c>
      <c r="G20" s="134" t="s">
        <v>1333</v>
      </c>
      <c r="H20" s="134" t="s">
        <v>1227</v>
      </c>
      <c r="I20" s="133" t="s">
        <v>418</v>
      </c>
      <c r="J20"/>
    </row>
    <row r="21" spans="1:10" s="14" customFormat="1" ht="15" customHeight="1">
      <c r="A21" s="135" t="s">
        <v>1324</v>
      </c>
      <c r="B21" s="136" t="s">
        <v>880</v>
      </c>
      <c r="C21" s="136" t="s">
        <v>1199</v>
      </c>
      <c r="D21" s="136" t="s">
        <v>1534</v>
      </c>
      <c r="E21" s="136" t="s">
        <v>1591</v>
      </c>
      <c r="F21" s="136" t="s">
        <v>1322</v>
      </c>
      <c r="G21" s="136" t="s">
        <v>1494</v>
      </c>
      <c r="H21" s="136" t="s">
        <v>1592</v>
      </c>
      <c r="I21" s="135" t="s">
        <v>428</v>
      </c>
      <c r="J21"/>
    </row>
    <row r="22" spans="1:9" ht="15" customHeight="1">
      <c r="A22" s="135" t="s">
        <v>1326</v>
      </c>
      <c r="B22" s="136" t="s">
        <v>882</v>
      </c>
      <c r="C22" s="136" t="s">
        <v>1199</v>
      </c>
      <c r="D22" s="136" t="s">
        <v>1310</v>
      </c>
      <c r="E22" s="136" t="s">
        <v>1495</v>
      </c>
      <c r="F22" s="136" t="s">
        <v>1322</v>
      </c>
      <c r="G22" s="136" t="s">
        <v>971</v>
      </c>
      <c r="H22" s="136" t="s">
        <v>975</v>
      </c>
      <c r="I22" s="135" t="s">
        <v>799</v>
      </c>
    </row>
    <row r="23" spans="1:9" ht="15" customHeight="1">
      <c r="A23" s="130"/>
      <c r="B23" s="131"/>
      <c r="C23" s="131"/>
      <c r="D23" s="131"/>
      <c r="E23" s="131"/>
      <c r="F23" s="131"/>
      <c r="G23" s="131"/>
      <c r="H23" s="131"/>
      <c r="I23" s="132"/>
    </row>
    <row r="24" spans="1:10" s="3" customFormat="1" ht="15" customHeight="1">
      <c r="A24" s="130"/>
      <c r="B24" s="131"/>
      <c r="C24" s="131"/>
      <c r="D24" s="131"/>
      <c r="E24" s="131"/>
      <c r="F24" s="131"/>
      <c r="G24" s="131"/>
      <c r="H24" s="123"/>
      <c r="I24" s="124" t="s">
        <v>890</v>
      </c>
      <c r="J24"/>
    </row>
    <row r="25" spans="1:10" s="14" customFormat="1" ht="15" customHeight="1">
      <c r="A25" s="133" t="s">
        <v>1321</v>
      </c>
      <c r="B25" s="134" t="s">
        <v>881</v>
      </c>
      <c r="C25" s="134" t="s">
        <v>1179</v>
      </c>
      <c r="D25" s="134" t="s">
        <v>1525</v>
      </c>
      <c r="E25" s="134" t="s">
        <v>1493</v>
      </c>
      <c r="F25" s="134" t="s">
        <v>1322</v>
      </c>
      <c r="G25" s="134" t="s">
        <v>1498</v>
      </c>
      <c r="H25" s="134" t="s">
        <v>1380</v>
      </c>
      <c r="I25" s="133" t="s">
        <v>522</v>
      </c>
      <c r="J25"/>
    </row>
    <row r="26" spans="1:10" s="14" customFormat="1" ht="15" customHeight="1">
      <c r="A26" s="135" t="s">
        <v>1324</v>
      </c>
      <c r="B26" s="136" t="s">
        <v>884</v>
      </c>
      <c r="C26" s="136" t="s">
        <v>1179</v>
      </c>
      <c r="D26" s="136" t="s">
        <v>1009</v>
      </c>
      <c r="E26" s="136" t="s">
        <v>1010</v>
      </c>
      <c r="F26" s="136" t="s">
        <v>1322</v>
      </c>
      <c r="G26" s="136" t="s">
        <v>1011</v>
      </c>
      <c r="H26" s="136" t="s">
        <v>1012</v>
      </c>
      <c r="I26" s="135" t="s">
        <v>891</v>
      </c>
      <c r="J26"/>
    </row>
    <row r="27" spans="1:9" ht="15" customHeight="1">
      <c r="A27" s="135" t="s">
        <v>1326</v>
      </c>
      <c r="B27" s="136" t="s">
        <v>885</v>
      </c>
      <c r="C27" s="136" t="s">
        <v>1179</v>
      </c>
      <c r="D27" s="136" t="s">
        <v>1024</v>
      </c>
      <c r="E27" s="136" t="s">
        <v>1598</v>
      </c>
      <c r="F27" s="136" t="s">
        <v>1322</v>
      </c>
      <c r="G27" s="136" t="s">
        <v>983</v>
      </c>
      <c r="H27" s="136" t="s">
        <v>1006</v>
      </c>
      <c r="I27" s="135" t="s">
        <v>892</v>
      </c>
    </row>
    <row r="28" spans="1:9" ht="15" customHeight="1">
      <c r="A28" s="130"/>
      <c r="B28" s="131"/>
      <c r="C28" s="131"/>
      <c r="D28" s="131"/>
      <c r="E28" s="131"/>
      <c r="F28" s="131"/>
      <c r="G28" s="131"/>
      <c r="H28" s="131"/>
      <c r="I28" s="132"/>
    </row>
    <row r="29" spans="1:10" s="3" customFormat="1" ht="15" customHeight="1">
      <c r="A29" s="130"/>
      <c r="B29" s="131"/>
      <c r="C29" s="131"/>
      <c r="D29" s="131"/>
      <c r="E29" s="131"/>
      <c r="F29" s="131"/>
      <c r="G29" s="131"/>
      <c r="H29" s="123"/>
      <c r="I29" s="124" t="s">
        <v>893</v>
      </c>
      <c r="J29"/>
    </row>
    <row r="30" spans="1:10" s="14" customFormat="1" ht="15" customHeight="1">
      <c r="A30" s="133" t="s">
        <v>1321</v>
      </c>
      <c r="B30" s="134" t="s">
        <v>894</v>
      </c>
      <c r="C30" s="134" t="s">
        <v>1181</v>
      </c>
      <c r="D30" s="134" t="s">
        <v>1230</v>
      </c>
      <c r="E30" s="134" t="s">
        <v>1231</v>
      </c>
      <c r="F30" s="134" t="s">
        <v>1322</v>
      </c>
      <c r="G30" s="134"/>
      <c r="H30" s="134" t="s">
        <v>1361</v>
      </c>
      <c r="I30" s="133" t="s">
        <v>532</v>
      </c>
      <c r="J30"/>
    </row>
    <row r="31" spans="1:10" s="14" customFormat="1" ht="15" customHeight="1">
      <c r="A31" s="135" t="s">
        <v>1324</v>
      </c>
      <c r="B31" s="136" t="s">
        <v>895</v>
      </c>
      <c r="C31" s="136" t="s">
        <v>1181</v>
      </c>
      <c r="D31" s="136" t="s">
        <v>1233</v>
      </c>
      <c r="E31" s="136" t="s">
        <v>1234</v>
      </c>
      <c r="F31" s="136" t="s">
        <v>1322</v>
      </c>
      <c r="G31" s="136" t="s">
        <v>1233</v>
      </c>
      <c r="H31" s="136" t="s">
        <v>1325</v>
      </c>
      <c r="I31" s="135" t="s">
        <v>896</v>
      </c>
      <c r="J31"/>
    </row>
    <row r="32" spans="1:9" ht="15" customHeight="1">
      <c r="A32" s="135" t="s">
        <v>1326</v>
      </c>
      <c r="B32" s="136" t="s">
        <v>897</v>
      </c>
      <c r="C32" s="136" t="s">
        <v>1181</v>
      </c>
      <c r="D32" s="136" t="s">
        <v>1540</v>
      </c>
      <c r="E32" s="136" t="s">
        <v>1546</v>
      </c>
      <c r="F32" s="136" t="s">
        <v>1322</v>
      </c>
      <c r="G32" s="136" t="s">
        <v>983</v>
      </c>
      <c r="H32" s="136" t="s">
        <v>1361</v>
      </c>
      <c r="I32" s="135" t="s">
        <v>898</v>
      </c>
    </row>
    <row r="33" spans="1:9" ht="15" customHeight="1">
      <c r="A33" s="130"/>
      <c r="B33" s="131"/>
      <c r="C33" s="131"/>
      <c r="D33" s="131"/>
      <c r="E33" s="131"/>
      <c r="F33" s="131"/>
      <c r="G33" s="131"/>
      <c r="H33" s="131"/>
      <c r="I33" s="132"/>
    </row>
    <row r="34" spans="1:10" s="3" customFormat="1" ht="15" customHeight="1">
      <c r="A34" s="130"/>
      <c r="B34" s="131"/>
      <c r="C34" s="131"/>
      <c r="D34" s="131"/>
      <c r="E34" s="131"/>
      <c r="F34" s="131"/>
      <c r="G34" s="131"/>
      <c r="H34" s="123"/>
      <c r="I34" s="124" t="s">
        <v>893</v>
      </c>
      <c r="J34"/>
    </row>
    <row r="35" spans="1:10" s="14" customFormat="1" ht="15" customHeight="1">
      <c r="A35" s="133" t="s">
        <v>1321</v>
      </c>
      <c r="B35" s="134" t="s">
        <v>899</v>
      </c>
      <c r="C35" s="134" t="s">
        <v>1182</v>
      </c>
      <c r="D35" s="134" t="s">
        <v>1068</v>
      </c>
      <c r="E35" s="134" t="s">
        <v>1580</v>
      </c>
      <c r="F35" s="134" t="s">
        <v>1322</v>
      </c>
      <c r="G35" s="134"/>
      <c r="H35" s="134" t="s">
        <v>1069</v>
      </c>
      <c r="I35" s="133" t="s">
        <v>665</v>
      </c>
      <c r="J35"/>
    </row>
    <row r="36" spans="1:10" s="14" customFormat="1" ht="15" customHeight="1">
      <c r="A36" s="135" t="s">
        <v>1324</v>
      </c>
      <c r="B36" s="136" t="s">
        <v>900</v>
      </c>
      <c r="C36" s="136" t="s">
        <v>1182</v>
      </c>
      <c r="D36" s="136" t="s">
        <v>1596</v>
      </c>
      <c r="E36" s="136" t="s">
        <v>1003</v>
      </c>
      <c r="F36" s="136" t="s">
        <v>1322</v>
      </c>
      <c r="G36" s="136" t="s">
        <v>992</v>
      </c>
      <c r="H36" s="136" t="s">
        <v>1339</v>
      </c>
      <c r="I36" s="135" t="s">
        <v>901</v>
      </c>
      <c r="J36"/>
    </row>
    <row r="37" spans="1:9" ht="15" customHeight="1">
      <c r="A37" s="135" t="s">
        <v>1326</v>
      </c>
      <c r="B37" s="136" t="s">
        <v>902</v>
      </c>
      <c r="C37" s="136" t="s">
        <v>1182</v>
      </c>
      <c r="D37" s="136" t="s">
        <v>1499</v>
      </c>
      <c r="E37" s="136" t="s">
        <v>991</v>
      </c>
      <c r="F37" s="136" t="s">
        <v>1322</v>
      </c>
      <c r="G37" s="136" t="s">
        <v>983</v>
      </c>
      <c r="H37" s="136" t="s">
        <v>1339</v>
      </c>
      <c r="I37" s="135" t="s">
        <v>903</v>
      </c>
    </row>
    <row r="38" spans="1:9" ht="15" customHeight="1">
      <c r="A38" s="130"/>
      <c r="B38" s="131"/>
      <c r="C38" s="131"/>
      <c r="D38" s="131"/>
      <c r="E38" s="131"/>
      <c r="F38" s="131"/>
      <c r="G38" s="131"/>
      <c r="H38" s="131"/>
      <c r="I38" s="132"/>
    </row>
    <row r="39" spans="1:10" s="3" customFormat="1" ht="15" customHeight="1">
      <c r="A39" s="130"/>
      <c r="B39" s="131"/>
      <c r="C39" s="131"/>
      <c r="D39" s="131"/>
      <c r="E39" s="131"/>
      <c r="F39" s="131"/>
      <c r="G39" s="131"/>
      <c r="H39" s="123"/>
      <c r="I39" s="124" t="s">
        <v>904</v>
      </c>
      <c r="J39"/>
    </row>
    <row r="40" spans="1:10" s="14" customFormat="1" ht="15" customHeight="1">
      <c r="A40" s="133" t="s">
        <v>1321</v>
      </c>
      <c r="B40" s="134" t="s">
        <v>905</v>
      </c>
      <c r="C40" s="134" t="s">
        <v>1180</v>
      </c>
      <c r="D40" s="134" t="s">
        <v>1519</v>
      </c>
      <c r="E40" s="134" t="s">
        <v>978</v>
      </c>
      <c r="F40" s="134" t="s">
        <v>1322</v>
      </c>
      <c r="G40" s="134" t="s">
        <v>1366</v>
      </c>
      <c r="H40" s="134" t="s">
        <v>1325</v>
      </c>
      <c r="I40" s="133" t="s">
        <v>430</v>
      </c>
      <c r="J40"/>
    </row>
    <row r="41" spans="1:10" s="14" customFormat="1" ht="15" customHeight="1">
      <c r="A41" s="135" t="s">
        <v>1324</v>
      </c>
      <c r="B41" s="136" t="s">
        <v>906</v>
      </c>
      <c r="C41" s="136" t="s">
        <v>1180</v>
      </c>
      <c r="D41" s="136" t="s">
        <v>1539</v>
      </c>
      <c r="E41" s="136" t="s">
        <v>1240</v>
      </c>
      <c r="F41" s="136" t="s">
        <v>1322</v>
      </c>
      <c r="G41" s="136" t="s">
        <v>1001</v>
      </c>
      <c r="H41" s="136" t="s">
        <v>1325</v>
      </c>
      <c r="I41" s="135" t="s">
        <v>907</v>
      </c>
      <c r="J41"/>
    </row>
    <row r="42" spans="1:9" ht="15" customHeight="1">
      <c r="A42" s="135" t="s">
        <v>1326</v>
      </c>
      <c r="B42" s="136" t="s">
        <v>908</v>
      </c>
      <c r="C42" s="136" t="s">
        <v>1180</v>
      </c>
      <c r="D42" s="136" t="s">
        <v>1309</v>
      </c>
      <c r="E42" s="136" t="s">
        <v>1416</v>
      </c>
      <c r="F42" s="136" t="s">
        <v>1322</v>
      </c>
      <c r="G42" s="136" t="s">
        <v>1390</v>
      </c>
      <c r="H42" s="136" t="s">
        <v>1325</v>
      </c>
      <c r="I42" s="135" t="s">
        <v>48</v>
      </c>
    </row>
    <row r="43" spans="1:9" ht="15" customHeight="1">
      <c r="A43" s="130"/>
      <c r="B43" s="131"/>
      <c r="C43" s="131"/>
      <c r="D43" s="131"/>
      <c r="E43" s="131"/>
      <c r="F43" s="131"/>
      <c r="G43" s="131"/>
      <c r="H43" s="131"/>
      <c r="I43" s="132"/>
    </row>
    <row r="44" spans="1:10" s="3" customFormat="1" ht="15" customHeight="1">
      <c r="A44" s="130"/>
      <c r="B44" s="131"/>
      <c r="C44" s="131"/>
      <c r="D44" s="131"/>
      <c r="E44" s="131"/>
      <c r="F44" s="131"/>
      <c r="G44" s="131"/>
      <c r="H44" s="137"/>
      <c r="I44" s="124" t="s">
        <v>909</v>
      </c>
      <c r="J44"/>
    </row>
    <row r="45" spans="1:10" s="14" customFormat="1" ht="15" customHeight="1">
      <c r="A45" s="133" t="s">
        <v>1321</v>
      </c>
      <c r="B45" s="134" t="s">
        <v>910</v>
      </c>
      <c r="C45" s="134" t="s">
        <v>1201</v>
      </c>
      <c r="D45" s="134" t="s">
        <v>1277</v>
      </c>
      <c r="E45" s="134" t="s">
        <v>1278</v>
      </c>
      <c r="F45" s="134" t="s">
        <v>1322</v>
      </c>
      <c r="G45" s="134" t="s">
        <v>1277</v>
      </c>
      <c r="H45" s="134" t="s">
        <v>1361</v>
      </c>
      <c r="I45" s="133" t="s">
        <v>622</v>
      </c>
      <c r="J45"/>
    </row>
    <row r="46" spans="1:10" s="14" customFormat="1" ht="15" customHeight="1">
      <c r="A46" s="135" t="s">
        <v>1324</v>
      </c>
      <c r="B46" s="136" t="s">
        <v>911</v>
      </c>
      <c r="C46" s="136" t="s">
        <v>1201</v>
      </c>
      <c r="D46" s="136" t="s">
        <v>1317</v>
      </c>
      <c r="E46" s="136" t="s">
        <v>1443</v>
      </c>
      <c r="F46" s="136" t="s">
        <v>1322</v>
      </c>
      <c r="G46" s="136" t="s">
        <v>1333</v>
      </c>
      <c r="H46" s="136" t="s">
        <v>1323</v>
      </c>
      <c r="I46" s="135" t="s">
        <v>912</v>
      </c>
      <c r="J46"/>
    </row>
    <row r="47" spans="1:9" ht="15" customHeight="1">
      <c r="A47" s="135" t="s">
        <v>1326</v>
      </c>
      <c r="B47" s="136" t="s">
        <v>913</v>
      </c>
      <c r="C47" s="136" t="s">
        <v>1201</v>
      </c>
      <c r="D47" s="136" t="s">
        <v>1315</v>
      </c>
      <c r="E47" s="136" t="s">
        <v>1563</v>
      </c>
      <c r="F47" s="136" t="s">
        <v>1322</v>
      </c>
      <c r="G47" s="136" t="s">
        <v>1333</v>
      </c>
      <c r="H47" s="136" t="s">
        <v>1399</v>
      </c>
      <c r="I47" s="135" t="s">
        <v>914</v>
      </c>
    </row>
    <row r="48" spans="1:9" ht="15" customHeight="1">
      <c r="A48" s="130"/>
      <c r="B48" s="131"/>
      <c r="C48" s="131"/>
      <c r="D48" s="131"/>
      <c r="E48" s="131"/>
      <c r="F48" s="131"/>
      <c r="G48" s="131"/>
      <c r="H48" s="131"/>
      <c r="I48" s="132"/>
    </row>
    <row r="49" spans="1:10" s="3" customFormat="1" ht="15" customHeight="1">
      <c r="A49" s="130"/>
      <c r="B49" s="131"/>
      <c r="C49" s="131"/>
      <c r="D49" s="131"/>
      <c r="E49" s="131"/>
      <c r="F49" s="131"/>
      <c r="G49" s="131"/>
      <c r="H49" s="137"/>
      <c r="I49" s="124" t="s">
        <v>915</v>
      </c>
      <c r="J49"/>
    </row>
    <row r="50" spans="1:10" s="14" customFormat="1" ht="15" customHeight="1">
      <c r="A50" s="133" t="s">
        <v>1321</v>
      </c>
      <c r="B50" s="134" t="s">
        <v>916</v>
      </c>
      <c r="C50" s="134" t="s">
        <v>1200</v>
      </c>
      <c r="D50" s="134" t="s">
        <v>1178</v>
      </c>
      <c r="E50" s="134" t="s">
        <v>1341</v>
      </c>
      <c r="F50" s="134" t="s">
        <v>1322</v>
      </c>
      <c r="G50" s="134" t="s">
        <v>1366</v>
      </c>
      <c r="H50" s="134" t="s">
        <v>1325</v>
      </c>
      <c r="I50" s="133" t="s">
        <v>443</v>
      </c>
      <c r="J50"/>
    </row>
    <row r="51" spans="1:10" s="14" customFormat="1" ht="15" customHeight="1">
      <c r="A51" s="135" t="s">
        <v>1324</v>
      </c>
      <c r="B51" s="136" t="s">
        <v>917</v>
      </c>
      <c r="C51" s="136" t="s">
        <v>1200</v>
      </c>
      <c r="D51" s="136" t="s">
        <v>1589</v>
      </c>
      <c r="E51" s="136" t="s">
        <v>1590</v>
      </c>
      <c r="F51" s="136" t="s">
        <v>1322</v>
      </c>
      <c r="G51" s="136" t="s">
        <v>1588</v>
      </c>
      <c r="H51" s="136" t="s">
        <v>1479</v>
      </c>
      <c r="I51" s="135" t="s">
        <v>918</v>
      </c>
      <c r="J51"/>
    </row>
    <row r="52" spans="1:9" ht="15" customHeight="1">
      <c r="A52" s="135" t="s">
        <v>1326</v>
      </c>
      <c r="B52" s="136" t="s">
        <v>919</v>
      </c>
      <c r="C52" s="136" t="s">
        <v>1200</v>
      </c>
      <c r="D52" s="136" t="s">
        <v>955</v>
      </c>
      <c r="E52" s="136" t="s">
        <v>956</v>
      </c>
      <c r="F52" s="136" t="s">
        <v>1322</v>
      </c>
      <c r="G52" s="136" t="s">
        <v>956</v>
      </c>
      <c r="H52" s="136" t="s">
        <v>1334</v>
      </c>
      <c r="I52" s="135" t="s">
        <v>920</v>
      </c>
    </row>
    <row r="53" spans="1:9" ht="15" customHeight="1">
      <c r="A53" s="130"/>
      <c r="B53" s="131"/>
      <c r="C53" s="131"/>
      <c r="D53" s="131"/>
      <c r="E53" s="131"/>
      <c r="F53" s="131"/>
      <c r="G53" s="131"/>
      <c r="H53" s="131"/>
      <c r="I53" s="132"/>
    </row>
    <row r="54" spans="1:10" s="3" customFormat="1" ht="15" customHeight="1">
      <c r="A54" s="130"/>
      <c r="B54" s="131"/>
      <c r="C54" s="131"/>
      <c r="D54" s="131"/>
      <c r="E54" s="131"/>
      <c r="F54" s="131"/>
      <c r="G54" s="131"/>
      <c r="H54" s="137"/>
      <c r="I54" s="124" t="s">
        <v>921</v>
      </c>
      <c r="J54"/>
    </row>
    <row r="55" spans="1:10" s="14" customFormat="1" ht="15" customHeight="1">
      <c r="A55" s="133" t="s">
        <v>1321</v>
      </c>
      <c r="B55" s="134" t="s">
        <v>922</v>
      </c>
      <c r="C55" s="134" t="s">
        <v>1203</v>
      </c>
      <c r="D55" s="134" t="s">
        <v>1492</v>
      </c>
      <c r="E55" s="134" t="s">
        <v>966</v>
      </c>
      <c r="F55" s="134" t="s">
        <v>1322</v>
      </c>
      <c r="G55" s="134" t="s">
        <v>1226</v>
      </c>
      <c r="H55" s="134" t="s">
        <v>1323</v>
      </c>
      <c r="I55" s="133" t="s">
        <v>447</v>
      </c>
      <c r="J55"/>
    </row>
    <row r="56" spans="1:10" s="14" customFormat="1" ht="15" customHeight="1">
      <c r="A56" s="135" t="s">
        <v>1324</v>
      </c>
      <c r="B56" s="136" t="s">
        <v>923</v>
      </c>
      <c r="C56" s="136" t="s">
        <v>1203</v>
      </c>
      <c r="D56" s="136" t="s">
        <v>1484</v>
      </c>
      <c r="E56" s="136" t="s">
        <v>1485</v>
      </c>
      <c r="F56" s="136" t="s">
        <v>1322</v>
      </c>
      <c r="G56" s="136" t="s">
        <v>1588</v>
      </c>
      <c r="H56" s="136" t="s">
        <v>1223</v>
      </c>
      <c r="I56" s="135" t="s">
        <v>34</v>
      </c>
      <c r="J56"/>
    </row>
    <row r="57" spans="1:9" ht="15" customHeight="1">
      <c r="A57" s="135" t="s">
        <v>1326</v>
      </c>
      <c r="B57" s="136" t="s">
        <v>924</v>
      </c>
      <c r="C57" s="136" t="s">
        <v>1203</v>
      </c>
      <c r="D57" s="136" t="s">
        <v>1491</v>
      </c>
      <c r="E57" s="136" t="s">
        <v>970</v>
      </c>
      <c r="F57" s="136" t="s">
        <v>1322</v>
      </c>
      <c r="G57" s="136" t="s">
        <v>1355</v>
      </c>
      <c r="H57" s="136" t="s">
        <v>1323</v>
      </c>
      <c r="I57" s="135" t="s">
        <v>944</v>
      </c>
    </row>
    <row r="58" spans="1:9" ht="15" customHeight="1">
      <c r="A58" s="130"/>
      <c r="B58" s="131"/>
      <c r="C58" s="131"/>
      <c r="D58" s="131"/>
      <c r="E58" s="131"/>
      <c r="F58" s="131"/>
      <c r="G58" s="131"/>
      <c r="H58" s="131"/>
      <c r="I58" s="132"/>
    </row>
    <row r="59" spans="1:10" s="3" customFormat="1" ht="15" customHeight="1">
      <c r="A59" s="130"/>
      <c r="B59" s="131"/>
      <c r="C59" s="131"/>
      <c r="D59" s="131"/>
      <c r="E59" s="131"/>
      <c r="F59" s="131"/>
      <c r="G59" s="131"/>
      <c r="H59" s="137"/>
      <c r="I59" s="124" t="s">
        <v>925</v>
      </c>
      <c r="J59"/>
    </row>
    <row r="60" spans="1:10" s="14" customFormat="1" ht="15" customHeight="1">
      <c r="A60" s="133" t="s">
        <v>1321</v>
      </c>
      <c r="B60" s="134" t="s">
        <v>926</v>
      </c>
      <c r="C60" s="134" t="s">
        <v>1202</v>
      </c>
      <c r="D60" s="134" t="s">
        <v>1176</v>
      </c>
      <c r="E60" s="134" t="s">
        <v>1574</v>
      </c>
      <c r="F60" s="134" t="s">
        <v>1322</v>
      </c>
      <c r="G60" s="134" t="s">
        <v>1176</v>
      </c>
      <c r="H60" s="134" t="s">
        <v>1028</v>
      </c>
      <c r="I60" s="133" t="s">
        <v>697</v>
      </c>
      <c r="J60"/>
    </row>
    <row r="61" spans="1:10" s="14" customFormat="1" ht="15" customHeight="1">
      <c r="A61" s="135" t="s">
        <v>1324</v>
      </c>
      <c r="B61" s="136" t="s">
        <v>927</v>
      </c>
      <c r="C61" s="136" t="s">
        <v>1202</v>
      </c>
      <c r="D61" s="136" t="s">
        <v>1537</v>
      </c>
      <c r="E61" s="136" t="s">
        <v>1538</v>
      </c>
      <c r="F61" s="136" t="s">
        <v>1322</v>
      </c>
      <c r="G61" s="136"/>
      <c r="H61" s="136" t="s">
        <v>1075</v>
      </c>
      <c r="I61" s="135" t="s">
        <v>928</v>
      </c>
      <c r="J61"/>
    </row>
    <row r="62" spans="1:9" ht="15" customHeight="1">
      <c r="A62" s="135" t="s">
        <v>1326</v>
      </c>
      <c r="B62" s="136" t="s">
        <v>929</v>
      </c>
      <c r="C62" s="136" t="s">
        <v>1202</v>
      </c>
      <c r="D62" s="136" t="s">
        <v>1507</v>
      </c>
      <c r="E62" s="136" t="s">
        <v>1023</v>
      </c>
      <c r="F62" s="136" t="s">
        <v>1322</v>
      </c>
      <c r="G62" s="136" t="s">
        <v>1536</v>
      </c>
      <c r="H62" s="136" t="s">
        <v>1508</v>
      </c>
      <c r="I62" s="135" t="s">
        <v>930</v>
      </c>
    </row>
    <row r="63" spans="1:9" ht="15" customHeight="1">
      <c r="A63" s="130"/>
      <c r="B63" s="131"/>
      <c r="C63" s="131"/>
      <c r="D63" s="131"/>
      <c r="E63" s="131"/>
      <c r="F63" s="131"/>
      <c r="G63" s="131"/>
      <c r="H63" s="131"/>
      <c r="I63" s="132"/>
    </row>
    <row r="64" spans="1:10" s="3" customFormat="1" ht="15" customHeight="1">
      <c r="A64" s="130"/>
      <c r="B64" s="131"/>
      <c r="C64" s="131"/>
      <c r="D64" s="131"/>
      <c r="E64" s="131"/>
      <c r="F64" s="131"/>
      <c r="G64" s="131"/>
      <c r="H64" s="137"/>
      <c r="I64" s="124" t="s">
        <v>931</v>
      </c>
      <c r="J64"/>
    </row>
    <row r="65" spans="1:10" s="14" customFormat="1" ht="15" customHeight="1">
      <c r="A65" s="133" t="s">
        <v>1321</v>
      </c>
      <c r="B65" s="134" t="s">
        <v>932</v>
      </c>
      <c r="C65" s="134" t="s">
        <v>1288</v>
      </c>
      <c r="D65" s="134" t="s">
        <v>1079</v>
      </c>
      <c r="E65" s="134" t="s">
        <v>1599</v>
      </c>
      <c r="F65" s="134" t="s">
        <v>1322</v>
      </c>
      <c r="G65" s="134" t="s">
        <v>1080</v>
      </c>
      <c r="H65" s="134" t="s">
        <v>1399</v>
      </c>
      <c r="I65" s="133" t="s">
        <v>750</v>
      </c>
      <c r="J65"/>
    </row>
    <row r="66" spans="1:10" s="14" customFormat="1" ht="15" customHeight="1">
      <c r="A66" s="135" t="s">
        <v>1324</v>
      </c>
      <c r="B66" s="136" t="s">
        <v>933</v>
      </c>
      <c r="C66" s="136" t="s">
        <v>1288</v>
      </c>
      <c r="D66" s="136" t="s">
        <v>1076</v>
      </c>
      <c r="E66" s="136" t="s">
        <v>1077</v>
      </c>
      <c r="F66" s="136" t="s">
        <v>1322</v>
      </c>
      <c r="G66" s="136" t="s">
        <v>969</v>
      </c>
      <c r="H66" s="136" t="s">
        <v>1325</v>
      </c>
      <c r="I66" s="135" t="s">
        <v>1920</v>
      </c>
      <c r="J66"/>
    </row>
    <row r="67" spans="1:9" ht="15" customHeight="1">
      <c r="A67" s="135"/>
      <c r="B67" s="136"/>
      <c r="C67" s="136"/>
      <c r="D67" s="136"/>
      <c r="E67" s="136"/>
      <c r="F67" s="136"/>
      <c r="G67" s="136"/>
      <c r="H67" s="136"/>
      <c r="I67" s="135"/>
    </row>
  </sheetData>
  <sheetProtection/>
  <mergeCells count="3">
    <mergeCell ref="A2:I2"/>
    <mergeCell ref="A3:I3"/>
    <mergeCell ref="A4:I4"/>
  </mergeCells>
  <printOptions/>
  <pageMargins left="0.984251968503937" right="0" top="0" bottom="0" header="0" footer="0"/>
  <pageSetup horizontalDpi="600" verticalDpi="600" orientation="landscape" paperSize="9" r:id="rId1"/>
  <rowBreaks count="1" manualBreakCount="1">
    <brk id="37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K13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B26" sqref="B26"/>
    </sheetView>
  </sheetViews>
  <sheetFormatPr defaultColWidth="9.140625" defaultRowHeight="12.75"/>
  <cols>
    <col min="1" max="1" width="7.28125" style="11" customWidth="1"/>
    <col min="2" max="2" width="7.00390625" style="2" customWidth="1"/>
    <col min="3" max="3" width="19.00390625" style="0" customWidth="1"/>
    <col min="4" max="4" width="20.421875" style="0" customWidth="1"/>
    <col min="5" max="5" width="24.8515625" style="0" customWidth="1"/>
    <col min="6" max="6" width="8.7109375" style="0" customWidth="1"/>
    <col min="7" max="7" width="22.57421875" style="0" customWidth="1"/>
    <col min="8" max="8" width="9.421875" style="0" customWidth="1"/>
    <col min="9" max="9" width="12.28125" style="0" customWidth="1"/>
    <col min="10" max="10" width="3.00390625" style="0" customWidth="1"/>
  </cols>
  <sheetData>
    <row r="1" ht="6.75" customHeight="1">
      <c r="E1" s="16"/>
    </row>
    <row r="2" ht="15.75">
      <c r="E2" s="1" t="str">
        <f>Startlist!$F2</f>
        <v>Lääne-Eesti rahvaralli 2024</v>
      </c>
    </row>
    <row r="3" ht="15">
      <c r="E3" s="16" t="str">
        <f>Startlist!$F3</f>
        <v>18.05.2024</v>
      </c>
    </row>
    <row r="4" ht="15">
      <c r="E4" s="16" t="str">
        <f>Startlist!$F4</f>
        <v>Läänemaa</v>
      </c>
    </row>
    <row r="5" ht="15">
      <c r="A5" s="10" t="s">
        <v>1193</v>
      </c>
    </row>
    <row r="6" spans="1:9" ht="12.75">
      <c r="A6" s="178" t="s">
        <v>1295</v>
      </c>
      <c r="B6" s="43" t="s">
        <v>1211</v>
      </c>
      <c r="C6" s="44" t="s">
        <v>1212</v>
      </c>
      <c r="D6" s="45" t="s">
        <v>1213</v>
      </c>
      <c r="E6" s="45" t="s">
        <v>1215</v>
      </c>
      <c r="F6" s="44" t="s">
        <v>1298</v>
      </c>
      <c r="G6" s="44" t="s">
        <v>1299</v>
      </c>
      <c r="H6" s="46" t="s">
        <v>1296</v>
      </c>
      <c r="I6" s="47" t="s">
        <v>1297</v>
      </c>
    </row>
    <row r="7" spans="1:11" ht="14.25" customHeight="1">
      <c r="A7" s="179" t="s">
        <v>404</v>
      </c>
      <c r="B7" s="144" t="s">
        <v>1182</v>
      </c>
      <c r="C7" s="145" t="s">
        <v>1526</v>
      </c>
      <c r="D7" s="145" t="s">
        <v>994</v>
      </c>
      <c r="E7" s="145" t="s">
        <v>1413</v>
      </c>
      <c r="F7" s="146" t="s">
        <v>405</v>
      </c>
      <c r="G7" s="146" t="s">
        <v>406</v>
      </c>
      <c r="H7" s="147" t="s">
        <v>407</v>
      </c>
      <c r="I7" s="148" t="s">
        <v>407</v>
      </c>
      <c r="J7" s="42"/>
      <c r="K7" s="14"/>
    </row>
    <row r="8" spans="1:11" ht="14.25" customHeight="1">
      <c r="A8" s="179" t="s">
        <v>865</v>
      </c>
      <c r="B8" s="144" t="s">
        <v>1202</v>
      </c>
      <c r="C8" s="145" t="s">
        <v>1507</v>
      </c>
      <c r="D8" s="145" t="s">
        <v>1023</v>
      </c>
      <c r="E8" s="145" t="s">
        <v>1508</v>
      </c>
      <c r="F8" s="146" t="s">
        <v>866</v>
      </c>
      <c r="G8" s="146" t="s">
        <v>867</v>
      </c>
      <c r="H8" s="147" t="s">
        <v>45</v>
      </c>
      <c r="I8" s="148" t="s">
        <v>45</v>
      </c>
      <c r="J8" s="42"/>
      <c r="K8" s="14"/>
    </row>
    <row r="9" spans="1:11" ht="14.25" customHeight="1">
      <c r="A9" s="179" t="s">
        <v>408</v>
      </c>
      <c r="B9" s="144" t="s">
        <v>1179</v>
      </c>
      <c r="C9" s="145" t="s">
        <v>1054</v>
      </c>
      <c r="D9" s="145" t="s">
        <v>1055</v>
      </c>
      <c r="E9" s="145" t="s">
        <v>1057</v>
      </c>
      <c r="F9" s="146" t="s">
        <v>405</v>
      </c>
      <c r="G9" s="146" t="s">
        <v>409</v>
      </c>
      <c r="H9" s="147" t="s">
        <v>41</v>
      </c>
      <c r="I9" s="148" t="s">
        <v>41</v>
      </c>
      <c r="J9" s="42"/>
      <c r="K9" s="14"/>
    </row>
    <row r="10" spans="1:11" ht="14.25" customHeight="1">
      <c r="A10" s="195"/>
      <c r="B10" s="186"/>
      <c r="C10" s="187"/>
      <c r="D10" s="187"/>
      <c r="E10" s="187"/>
      <c r="F10" s="188"/>
      <c r="G10" s="188"/>
      <c r="H10" s="189"/>
      <c r="I10" s="195"/>
      <c r="J10" s="203"/>
      <c r="K10" s="14"/>
    </row>
    <row r="11" spans="1:11" ht="14.25" customHeight="1">
      <c r="A11" s="63"/>
      <c r="B11" s="52"/>
      <c r="C11" s="53"/>
      <c r="D11" s="53"/>
      <c r="E11" s="53"/>
      <c r="F11" s="54"/>
      <c r="G11" s="54"/>
      <c r="H11" s="55"/>
      <c r="I11" s="63"/>
      <c r="J11" s="42"/>
      <c r="K11" s="14"/>
    </row>
    <row r="12" spans="1:11" ht="14.25" customHeight="1">
      <c r="A12" s="63"/>
      <c r="B12" s="52"/>
      <c r="C12" s="53"/>
      <c r="D12" s="53"/>
      <c r="E12" s="53"/>
      <c r="F12" s="54"/>
      <c r="G12" s="54"/>
      <c r="H12" s="55"/>
      <c r="I12" s="63"/>
      <c r="J12" s="42"/>
      <c r="K12" s="14"/>
    </row>
    <row r="13" spans="1:11" ht="14.25" customHeight="1">
      <c r="A13" s="63"/>
      <c r="B13" s="52"/>
      <c r="C13" s="53"/>
      <c r="D13" s="53"/>
      <c r="E13" s="53"/>
      <c r="F13" s="54"/>
      <c r="G13" s="54"/>
      <c r="H13" s="55"/>
      <c r="I13" s="63"/>
      <c r="J13" s="42"/>
      <c r="K13" s="14"/>
    </row>
    <row r="14" spans="1:11" ht="14.25" customHeight="1">
      <c r="A14" s="63"/>
      <c r="B14" s="52"/>
      <c r="C14" s="53"/>
      <c r="D14" s="53"/>
      <c r="E14" s="53"/>
      <c r="F14" s="54"/>
      <c r="G14" s="54"/>
      <c r="H14" s="55"/>
      <c r="I14" s="63"/>
      <c r="J14" s="42"/>
      <c r="K14" s="14"/>
    </row>
    <row r="15" spans="1:11" ht="14.25" customHeight="1">
      <c r="A15" s="63"/>
      <c r="B15" s="52"/>
      <c r="C15" s="53"/>
      <c r="D15" s="53"/>
      <c r="E15" s="53"/>
      <c r="F15" s="54"/>
      <c r="G15" s="54"/>
      <c r="H15" s="55"/>
      <c r="I15" s="63"/>
      <c r="J15" s="42"/>
      <c r="K15" s="14"/>
    </row>
    <row r="16" spans="1:11" ht="14.25" customHeight="1">
      <c r="A16" s="63"/>
      <c r="B16" s="52"/>
      <c r="C16" s="53"/>
      <c r="D16" s="53"/>
      <c r="E16" s="53"/>
      <c r="F16" s="54"/>
      <c r="G16" s="54"/>
      <c r="H16" s="55"/>
      <c r="I16" s="63"/>
      <c r="J16" s="42"/>
      <c r="K16" s="14"/>
    </row>
    <row r="17" spans="1:11" ht="14.25" customHeight="1">
      <c r="A17" s="63"/>
      <c r="B17" s="52"/>
      <c r="C17" s="53"/>
      <c r="D17" s="53"/>
      <c r="E17" s="53"/>
      <c r="F17" s="54"/>
      <c r="G17" s="54"/>
      <c r="H17" s="55"/>
      <c r="I17" s="63"/>
      <c r="J17" s="42"/>
      <c r="K17" s="14"/>
    </row>
    <row r="18" spans="1:11" ht="14.25" customHeight="1">
      <c r="A18" s="63"/>
      <c r="B18" s="52"/>
      <c r="C18" s="53"/>
      <c r="D18" s="53"/>
      <c r="E18" s="53"/>
      <c r="F18" s="54"/>
      <c r="G18" s="54"/>
      <c r="H18" s="55"/>
      <c r="I18" s="63"/>
      <c r="J18" s="42"/>
      <c r="K18" s="14"/>
    </row>
    <row r="19" spans="1:11" ht="14.25" customHeight="1">
      <c r="A19" s="63"/>
      <c r="B19" s="52"/>
      <c r="C19" s="53"/>
      <c r="D19" s="53"/>
      <c r="E19" s="53"/>
      <c r="F19" s="54"/>
      <c r="G19" s="54"/>
      <c r="H19" s="55"/>
      <c r="I19" s="63"/>
      <c r="J19" s="42"/>
      <c r="K19" s="14"/>
    </row>
    <row r="20" spans="1:11" ht="14.25" customHeight="1">
      <c r="A20" s="63"/>
      <c r="B20" s="52"/>
      <c r="C20" s="53"/>
      <c r="D20" s="53"/>
      <c r="E20" s="53"/>
      <c r="F20" s="54"/>
      <c r="G20" s="54"/>
      <c r="H20" s="55"/>
      <c r="I20" s="63"/>
      <c r="J20" s="42"/>
      <c r="K20" s="14"/>
    </row>
    <row r="21" spans="1:11" ht="14.25" customHeight="1">
      <c r="A21" s="63"/>
      <c r="B21" s="52"/>
      <c r="C21" s="53"/>
      <c r="D21" s="53"/>
      <c r="E21" s="53"/>
      <c r="F21" s="54"/>
      <c r="G21" s="54"/>
      <c r="H21" s="55"/>
      <c r="I21" s="63"/>
      <c r="J21" s="42"/>
      <c r="K21" s="14"/>
    </row>
    <row r="22" spans="1:11" ht="14.25" customHeight="1">
      <c r="A22" s="63"/>
      <c r="B22" s="52"/>
      <c r="C22" s="53"/>
      <c r="D22" s="53"/>
      <c r="E22" s="53"/>
      <c r="F22" s="54"/>
      <c r="G22" s="54"/>
      <c r="H22" s="55"/>
      <c r="I22" s="63"/>
      <c r="J22" s="42"/>
      <c r="K22" s="14"/>
    </row>
    <row r="23" spans="1:11" ht="14.25" customHeight="1">
      <c r="A23" s="63"/>
      <c r="B23" s="52"/>
      <c r="C23" s="53"/>
      <c r="D23" s="53"/>
      <c r="E23" s="53"/>
      <c r="F23" s="54"/>
      <c r="G23" s="54"/>
      <c r="H23" s="55"/>
      <c r="I23" s="63"/>
      <c r="J23" s="42"/>
      <c r="K23" s="14"/>
    </row>
    <row r="24" spans="1:11" ht="14.25" customHeight="1">
      <c r="A24" s="63"/>
      <c r="B24" s="52"/>
      <c r="C24" s="53"/>
      <c r="D24" s="53"/>
      <c r="E24" s="53"/>
      <c r="F24" s="54"/>
      <c r="G24" s="54"/>
      <c r="H24" s="55"/>
      <c r="I24" s="63"/>
      <c r="J24" s="42"/>
      <c r="K24" s="14"/>
    </row>
    <row r="25" spans="1:11" ht="14.25" customHeight="1">
      <c r="A25" s="63"/>
      <c r="B25" s="52"/>
      <c r="C25" s="53"/>
      <c r="D25" s="53"/>
      <c r="E25" s="53"/>
      <c r="F25" s="54"/>
      <c r="G25" s="54"/>
      <c r="H25" s="55"/>
      <c r="I25" s="63"/>
      <c r="J25" s="42"/>
      <c r="K25" s="14"/>
    </row>
    <row r="26" spans="1:11" ht="14.25" customHeight="1">
      <c r="A26" s="63"/>
      <c r="B26" s="52"/>
      <c r="C26" s="53"/>
      <c r="D26" s="53"/>
      <c r="E26" s="53"/>
      <c r="F26" s="54"/>
      <c r="G26" s="54"/>
      <c r="H26" s="55"/>
      <c r="I26" s="63"/>
      <c r="J26" s="42"/>
      <c r="K26" s="14"/>
    </row>
    <row r="27" spans="1:11" ht="14.25" customHeight="1">
      <c r="A27" s="63"/>
      <c r="B27" s="52"/>
      <c r="C27" s="53"/>
      <c r="D27" s="53"/>
      <c r="E27" s="53"/>
      <c r="F27" s="54"/>
      <c r="G27" s="54"/>
      <c r="H27" s="55"/>
      <c r="I27" s="63"/>
      <c r="J27" s="42"/>
      <c r="K27" s="14"/>
    </row>
    <row r="28" spans="1:11" ht="14.25" customHeight="1">
      <c r="A28" s="63"/>
      <c r="B28" s="52"/>
      <c r="C28" s="53"/>
      <c r="D28" s="53"/>
      <c r="E28" s="53"/>
      <c r="F28" s="54"/>
      <c r="G28" s="54"/>
      <c r="H28" s="55"/>
      <c r="I28" s="63"/>
      <c r="J28" s="42"/>
      <c r="K28" s="14"/>
    </row>
    <row r="29" spans="1:11" ht="14.25" customHeight="1">
      <c r="A29" s="63"/>
      <c r="B29" s="52"/>
      <c r="C29" s="53"/>
      <c r="D29" s="53"/>
      <c r="E29" s="53"/>
      <c r="F29" s="54"/>
      <c r="G29" s="54"/>
      <c r="H29" s="55"/>
      <c r="I29" s="63"/>
      <c r="J29" s="42"/>
      <c r="K29" s="14"/>
    </row>
    <row r="30" spans="1:11" ht="14.25" customHeight="1">
      <c r="A30" s="63"/>
      <c r="B30" s="52"/>
      <c r="C30" s="53"/>
      <c r="D30" s="53"/>
      <c r="E30" s="53"/>
      <c r="F30" s="54"/>
      <c r="G30" s="54"/>
      <c r="H30" s="55"/>
      <c r="I30" s="63"/>
      <c r="J30" s="42"/>
      <c r="K30" s="14"/>
    </row>
    <row r="31" spans="1:11" ht="14.25" customHeight="1">
      <c r="A31" s="63"/>
      <c r="B31" s="52"/>
      <c r="C31" s="53"/>
      <c r="D31" s="53"/>
      <c r="E31" s="53"/>
      <c r="F31" s="54"/>
      <c r="G31" s="54"/>
      <c r="H31" s="55"/>
      <c r="I31" s="63"/>
      <c r="J31" s="42"/>
      <c r="K31" s="14"/>
    </row>
    <row r="32" spans="1:11" ht="14.25" customHeight="1">
      <c r="A32" s="63"/>
      <c r="B32" s="52"/>
      <c r="C32" s="53"/>
      <c r="D32" s="53"/>
      <c r="E32" s="53"/>
      <c r="F32" s="54"/>
      <c r="G32" s="54"/>
      <c r="H32" s="55"/>
      <c r="I32" s="63"/>
      <c r="J32" s="42"/>
      <c r="K32" s="14"/>
    </row>
    <row r="33" spans="1:11" ht="14.25" customHeight="1">
      <c r="A33" s="63"/>
      <c r="B33" s="52"/>
      <c r="C33" s="53"/>
      <c r="D33" s="53"/>
      <c r="E33" s="53"/>
      <c r="F33" s="54"/>
      <c r="G33" s="54"/>
      <c r="H33" s="55"/>
      <c r="I33" s="63"/>
      <c r="J33" s="42"/>
      <c r="K33" s="14"/>
    </row>
    <row r="34" spans="1:11" ht="14.25" customHeight="1">
      <c r="A34" s="63"/>
      <c r="B34" s="52"/>
      <c r="C34" s="53"/>
      <c r="D34" s="53"/>
      <c r="E34" s="53"/>
      <c r="F34" s="54"/>
      <c r="G34" s="54"/>
      <c r="H34" s="55"/>
      <c r="I34" s="63"/>
      <c r="J34" s="42"/>
      <c r="K34" s="14"/>
    </row>
    <row r="35" spans="1:11" ht="14.25" customHeight="1">
      <c r="A35" s="63"/>
      <c r="B35" s="52"/>
      <c r="C35" s="53"/>
      <c r="D35" s="53"/>
      <c r="E35" s="53"/>
      <c r="F35" s="54"/>
      <c r="G35" s="54"/>
      <c r="H35" s="55"/>
      <c r="I35" s="63"/>
      <c r="J35" s="42"/>
      <c r="K35" s="14"/>
    </row>
    <row r="36" spans="1:11" ht="14.25" customHeight="1">
      <c r="A36" s="63"/>
      <c r="B36" s="52"/>
      <c r="C36" s="53"/>
      <c r="D36" s="53"/>
      <c r="E36" s="53"/>
      <c r="F36" s="54"/>
      <c r="G36" s="54"/>
      <c r="H36" s="55"/>
      <c r="I36" s="63"/>
      <c r="J36" s="42"/>
      <c r="K36" s="14"/>
    </row>
    <row r="37" spans="1:11" ht="14.25" customHeight="1">
      <c r="A37" s="63"/>
      <c r="B37" s="52"/>
      <c r="C37" s="53"/>
      <c r="D37" s="53"/>
      <c r="E37" s="53"/>
      <c r="F37" s="54"/>
      <c r="G37" s="54"/>
      <c r="H37" s="55"/>
      <c r="I37" s="63"/>
      <c r="J37" s="42"/>
      <c r="K37" s="14"/>
    </row>
    <row r="38" spans="1:11" ht="14.25" customHeight="1">
      <c r="A38" s="63"/>
      <c r="B38" s="52"/>
      <c r="C38" s="53"/>
      <c r="D38" s="53"/>
      <c r="E38" s="53"/>
      <c r="F38" s="54"/>
      <c r="G38" s="54"/>
      <c r="H38" s="55"/>
      <c r="I38" s="63"/>
      <c r="J38" s="42"/>
      <c r="K38" s="14"/>
    </row>
    <row r="39" spans="1:11" ht="14.25" customHeight="1">
      <c r="A39" s="63"/>
      <c r="B39" s="52"/>
      <c r="C39" s="53"/>
      <c r="D39" s="53"/>
      <c r="E39" s="53"/>
      <c r="F39" s="54"/>
      <c r="G39" s="54"/>
      <c r="H39" s="55"/>
      <c r="I39" s="63"/>
      <c r="J39" s="42"/>
      <c r="K39" s="14"/>
    </row>
    <row r="40" spans="1:11" ht="14.25" customHeight="1">
      <c r="A40" s="63"/>
      <c r="B40" s="52"/>
      <c r="C40" s="53"/>
      <c r="D40" s="53"/>
      <c r="E40" s="53"/>
      <c r="F40" s="54"/>
      <c r="G40" s="54"/>
      <c r="H40" s="55"/>
      <c r="I40" s="63"/>
      <c r="J40" s="42"/>
      <c r="K40" s="14"/>
    </row>
    <row r="41" spans="1:11" ht="14.25" customHeight="1">
      <c r="A41" s="63"/>
      <c r="B41" s="52"/>
      <c r="C41" s="53"/>
      <c r="D41" s="53"/>
      <c r="E41" s="53"/>
      <c r="F41" s="54"/>
      <c r="G41" s="54"/>
      <c r="H41" s="55"/>
      <c r="I41" s="63"/>
      <c r="J41" s="42"/>
      <c r="K41" s="14"/>
    </row>
    <row r="42" spans="1:11" ht="14.25" customHeight="1">
      <c r="A42" s="63"/>
      <c r="B42" s="52"/>
      <c r="C42" s="53"/>
      <c r="D42" s="53"/>
      <c r="E42" s="53"/>
      <c r="F42" s="54"/>
      <c r="G42" s="54"/>
      <c r="H42" s="55"/>
      <c r="I42" s="63"/>
      <c r="J42" s="42"/>
      <c r="K42" s="14"/>
    </row>
    <row r="43" spans="1:11" ht="14.25" customHeight="1">
      <c r="A43" s="63"/>
      <c r="B43" s="52"/>
      <c r="C43" s="53"/>
      <c r="D43" s="53"/>
      <c r="E43" s="53"/>
      <c r="F43" s="54"/>
      <c r="G43" s="54"/>
      <c r="H43" s="55"/>
      <c r="I43" s="63"/>
      <c r="J43" s="42"/>
      <c r="K43" s="14"/>
    </row>
    <row r="44" spans="1:11" ht="14.25" customHeight="1">
      <c r="A44" s="63"/>
      <c r="B44" s="52"/>
      <c r="C44" s="53"/>
      <c r="D44" s="53"/>
      <c r="E44" s="53"/>
      <c r="F44" s="54"/>
      <c r="G44" s="54"/>
      <c r="H44" s="55"/>
      <c r="I44" s="63"/>
      <c r="J44" s="42"/>
      <c r="K44" s="14"/>
    </row>
    <row r="45" spans="1:11" ht="14.25" customHeight="1">
      <c r="A45" s="63"/>
      <c r="B45" s="52"/>
      <c r="C45" s="53"/>
      <c r="D45" s="53"/>
      <c r="E45" s="53"/>
      <c r="F45" s="54"/>
      <c r="G45" s="54"/>
      <c r="H45" s="55"/>
      <c r="I45" s="63"/>
      <c r="J45" s="42"/>
      <c r="K45" s="14"/>
    </row>
    <row r="46" spans="1:11" ht="14.25" customHeight="1">
      <c r="A46" s="63"/>
      <c r="B46" s="52"/>
      <c r="C46" s="53"/>
      <c r="D46" s="53"/>
      <c r="E46" s="53"/>
      <c r="F46" s="54"/>
      <c r="G46" s="54"/>
      <c r="H46" s="55"/>
      <c r="I46" s="63"/>
      <c r="J46" s="42"/>
      <c r="K46" s="14"/>
    </row>
    <row r="47" spans="1:11" ht="14.25" customHeight="1">
      <c r="A47" s="63"/>
      <c r="B47" s="52"/>
      <c r="C47" s="53"/>
      <c r="D47" s="53"/>
      <c r="E47" s="53"/>
      <c r="F47" s="54"/>
      <c r="G47" s="54"/>
      <c r="H47" s="55"/>
      <c r="I47" s="63"/>
      <c r="J47" s="42"/>
      <c r="K47" s="14"/>
    </row>
    <row r="48" spans="1:11" ht="14.25" customHeight="1">
      <c r="A48" s="63"/>
      <c r="B48" s="52"/>
      <c r="C48" s="53"/>
      <c r="D48" s="53"/>
      <c r="E48" s="53"/>
      <c r="F48" s="54"/>
      <c r="G48" s="54"/>
      <c r="H48" s="55"/>
      <c r="I48" s="63"/>
      <c r="J48" s="42"/>
      <c r="K48" s="14"/>
    </row>
    <row r="49" spans="1:11" ht="14.25" customHeight="1">
      <c r="A49" s="63"/>
      <c r="B49" s="52"/>
      <c r="C49" s="53"/>
      <c r="D49" s="53"/>
      <c r="E49" s="53"/>
      <c r="F49" s="54"/>
      <c r="G49" s="54"/>
      <c r="H49" s="55"/>
      <c r="I49" s="63"/>
      <c r="J49" s="42"/>
      <c r="K49" s="14"/>
    </row>
    <row r="50" spans="1:11" ht="14.25" customHeight="1">
      <c r="A50" s="63"/>
      <c r="B50" s="52"/>
      <c r="C50" s="53"/>
      <c r="D50" s="53"/>
      <c r="E50" s="53"/>
      <c r="F50" s="54"/>
      <c r="G50" s="54"/>
      <c r="H50" s="55"/>
      <c r="I50" s="63"/>
      <c r="J50" s="42"/>
      <c r="K50" s="14"/>
    </row>
    <row r="51" spans="1:11" ht="14.25" customHeight="1">
      <c r="A51" s="63"/>
      <c r="B51" s="52"/>
      <c r="C51" s="53"/>
      <c r="D51" s="53"/>
      <c r="E51" s="53"/>
      <c r="F51" s="54"/>
      <c r="G51" s="54"/>
      <c r="H51" s="55"/>
      <c r="I51" s="63"/>
      <c r="J51" s="42"/>
      <c r="K51" s="14"/>
    </row>
    <row r="52" spans="1:11" ht="14.25" customHeight="1">
      <c r="A52" s="63"/>
      <c r="B52" s="52"/>
      <c r="C52" s="53"/>
      <c r="D52" s="53"/>
      <c r="E52" s="53"/>
      <c r="F52" s="54"/>
      <c r="G52" s="54"/>
      <c r="H52" s="55"/>
      <c r="I52" s="63"/>
      <c r="J52" s="42"/>
      <c r="K52" s="14"/>
    </row>
    <row r="53" spans="1:11" ht="14.25" customHeight="1">
      <c r="A53" s="63"/>
      <c r="B53" s="52"/>
      <c r="C53" s="53"/>
      <c r="D53" s="53"/>
      <c r="E53" s="53"/>
      <c r="F53" s="54"/>
      <c r="G53" s="54"/>
      <c r="H53" s="55"/>
      <c r="I53" s="63"/>
      <c r="J53" s="42"/>
      <c r="K53" s="14"/>
    </row>
    <row r="54" spans="1:11" ht="14.25" customHeight="1">
      <c r="A54" s="63"/>
      <c r="B54" s="52"/>
      <c r="C54" s="53"/>
      <c r="D54" s="53"/>
      <c r="E54" s="53"/>
      <c r="F54" s="54"/>
      <c r="G54" s="54"/>
      <c r="H54" s="55"/>
      <c r="I54" s="63"/>
      <c r="J54" s="42"/>
      <c r="K54" s="14"/>
    </row>
    <row r="55" spans="1:11" ht="14.25" customHeight="1">
      <c r="A55" s="63"/>
      <c r="B55" s="52"/>
      <c r="C55" s="53"/>
      <c r="D55" s="53"/>
      <c r="E55" s="53"/>
      <c r="F55" s="54"/>
      <c r="G55" s="54"/>
      <c r="H55" s="55"/>
      <c r="I55" s="63"/>
      <c r="J55" s="42"/>
      <c r="K55" s="14"/>
    </row>
    <row r="56" spans="1:11" ht="14.25" customHeight="1">
      <c r="A56" s="63"/>
      <c r="B56" s="52"/>
      <c r="C56" s="53"/>
      <c r="D56" s="53"/>
      <c r="E56" s="53"/>
      <c r="F56" s="54"/>
      <c r="G56" s="54"/>
      <c r="H56" s="55"/>
      <c r="I56" s="63"/>
      <c r="J56" s="42"/>
      <c r="K56" s="14"/>
    </row>
    <row r="57" spans="1:11" ht="14.25" customHeight="1">
      <c r="A57" s="63"/>
      <c r="B57" s="52"/>
      <c r="C57" s="53"/>
      <c r="D57" s="53"/>
      <c r="E57" s="53"/>
      <c r="F57" s="54"/>
      <c r="G57" s="54"/>
      <c r="H57" s="55"/>
      <c r="I57" s="63"/>
      <c r="J57" s="42"/>
      <c r="K57" s="14"/>
    </row>
    <row r="58" spans="1:11" ht="14.25" customHeight="1">
      <c r="A58" s="63"/>
      <c r="B58" s="52"/>
      <c r="C58" s="53"/>
      <c r="D58" s="53"/>
      <c r="E58" s="53"/>
      <c r="F58" s="54"/>
      <c r="G58" s="54"/>
      <c r="H58" s="55"/>
      <c r="I58" s="63"/>
      <c r="J58" s="42"/>
      <c r="K58" s="14"/>
    </row>
    <row r="59" spans="1:11" ht="14.25" customHeight="1">
      <c r="A59" s="63"/>
      <c r="B59" s="52"/>
      <c r="C59" s="53"/>
      <c r="D59" s="53"/>
      <c r="E59" s="53"/>
      <c r="F59" s="54"/>
      <c r="G59" s="54"/>
      <c r="H59" s="55"/>
      <c r="I59" s="63"/>
      <c r="J59" s="42"/>
      <c r="K59" s="14"/>
    </row>
    <row r="60" spans="1:11" ht="14.25" customHeight="1">
      <c r="A60" s="63"/>
      <c r="B60" s="52"/>
      <c r="C60" s="53"/>
      <c r="D60" s="53"/>
      <c r="E60" s="53"/>
      <c r="F60" s="54"/>
      <c r="G60" s="54"/>
      <c r="H60" s="55"/>
      <c r="I60" s="63"/>
      <c r="J60" s="42"/>
      <c r="K60" s="14"/>
    </row>
    <row r="61" spans="1:11" ht="14.25" customHeight="1">
      <c r="A61" s="63"/>
      <c r="B61" s="52"/>
      <c r="C61" s="53"/>
      <c r="D61" s="53"/>
      <c r="E61" s="53"/>
      <c r="F61" s="54"/>
      <c r="G61" s="54"/>
      <c r="H61" s="55"/>
      <c r="I61" s="63"/>
      <c r="J61" s="42"/>
      <c r="K61" s="14"/>
    </row>
    <row r="62" spans="1:11" ht="14.25" customHeight="1">
      <c r="A62" s="63"/>
      <c r="B62" s="52"/>
      <c r="C62" s="53"/>
      <c r="D62" s="53"/>
      <c r="E62" s="53"/>
      <c r="F62" s="54"/>
      <c r="G62" s="54"/>
      <c r="H62" s="55"/>
      <c r="I62" s="63"/>
      <c r="J62" s="42"/>
      <c r="K62" s="14"/>
    </row>
    <row r="63" spans="1:11" ht="14.25" customHeight="1">
      <c r="A63" s="63"/>
      <c r="B63" s="52"/>
      <c r="C63" s="53"/>
      <c r="D63" s="53"/>
      <c r="E63" s="53"/>
      <c r="F63" s="54"/>
      <c r="G63" s="54"/>
      <c r="H63" s="55"/>
      <c r="I63" s="63"/>
      <c r="J63" s="42"/>
      <c r="K63" s="14"/>
    </row>
    <row r="64" spans="1:11" ht="14.25" customHeight="1">
      <c r="A64" s="63"/>
      <c r="B64" s="52"/>
      <c r="C64" s="53"/>
      <c r="D64" s="53"/>
      <c r="E64" s="53"/>
      <c r="F64" s="54"/>
      <c r="G64" s="54"/>
      <c r="H64" s="55"/>
      <c r="I64" s="63"/>
      <c r="J64" s="42"/>
      <c r="K64" s="14"/>
    </row>
    <row r="65" spans="1:11" ht="14.25" customHeight="1">
      <c r="A65" s="63"/>
      <c r="B65" s="52"/>
      <c r="C65" s="53"/>
      <c r="D65" s="53"/>
      <c r="E65" s="53"/>
      <c r="F65" s="54"/>
      <c r="G65" s="54"/>
      <c r="H65" s="55"/>
      <c r="I65" s="63"/>
      <c r="J65" s="42"/>
      <c r="K65" s="14"/>
    </row>
    <row r="66" spans="1:10" ht="14.25" customHeight="1">
      <c r="A66" s="64"/>
      <c r="B66" s="56"/>
      <c r="C66" s="57"/>
      <c r="D66" s="57"/>
      <c r="E66" s="57"/>
      <c r="F66" s="58"/>
      <c r="G66" s="58"/>
      <c r="H66" s="59"/>
      <c r="I66" s="64"/>
      <c r="J66" s="42"/>
    </row>
    <row r="67" spans="1:10" ht="14.25" customHeight="1">
      <c r="A67" s="64"/>
      <c r="B67" s="56"/>
      <c r="C67" s="57"/>
      <c r="D67" s="57"/>
      <c r="E67" s="57"/>
      <c r="F67" s="58"/>
      <c r="G67" s="58"/>
      <c r="H67" s="59"/>
      <c r="I67" s="64"/>
      <c r="J67" s="42"/>
    </row>
    <row r="68" spans="1:10" ht="14.25" customHeight="1">
      <c r="A68" s="64"/>
      <c r="B68" s="56"/>
      <c r="C68" s="57"/>
      <c r="D68" s="57"/>
      <c r="E68" s="57"/>
      <c r="F68" s="58"/>
      <c r="G68" s="58"/>
      <c r="H68" s="59"/>
      <c r="I68" s="64"/>
      <c r="J68" s="42"/>
    </row>
    <row r="69" spans="1:10" ht="14.25" customHeight="1">
      <c r="A69" s="64"/>
      <c r="B69" s="56"/>
      <c r="C69" s="57"/>
      <c r="D69" s="57"/>
      <c r="E69" s="57"/>
      <c r="F69" s="58"/>
      <c r="G69" s="58"/>
      <c r="H69" s="59"/>
      <c r="I69" s="64"/>
      <c r="J69" s="42"/>
    </row>
    <row r="70" spans="1:10" ht="14.25" customHeight="1">
      <c r="A70" s="64"/>
      <c r="B70" s="56"/>
      <c r="C70" s="57"/>
      <c r="D70" s="57"/>
      <c r="E70" s="57"/>
      <c r="F70" s="58"/>
      <c r="G70" s="58"/>
      <c r="H70" s="59"/>
      <c r="I70" s="64"/>
      <c r="J70" s="42"/>
    </row>
    <row r="71" spans="1:10" ht="14.25" customHeight="1">
      <c r="A71" s="64"/>
      <c r="B71" s="56"/>
      <c r="C71" s="57"/>
      <c r="D71" s="57"/>
      <c r="E71" s="57"/>
      <c r="F71" s="58"/>
      <c r="G71" s="58"/>
      <c r="H71" s="59"/>
      <c r="I71" s="64"/>
      <c r="J71" s="42"/>
    </row>
    <row r="72" spans="1:10" ht="14.25" customHeight="1">
      <c r="A72" s="64"/>
      <c r="B72" s="56"/>
      <c r="C72" s="57"/>
      <c r="D72" s="57"/>
      <c r="E72" s="57"/>
      <c r="F72" s="58"/>
      <c r="G72" s="58"/>
      <c r="H72" s="59"/>
      <c r="I72" s="64"/>
      <c r="J72" s="42"/>
    </row>
    <row r="73" spans="1:10" ht="14.25" customHeight="1">
      <c r="A73" s="64"/>
      <c r="B73" s="56"/>
      <c r="C73" s="57"/>
      <c r="D73" s="57"/>
      <c r="E73" s="57"/>
      <c r="F73" s="58"/>
      <c r="G73" s="58"/>
      <c r="H73" s="59"/>
      <c r="I73" s="64"/>
      <c r="J73" s="42"/>
    </row>
    <row r="74" spans="1:10" ht="14.25" customHeight="1">
      <c r="A74" s="64"/>
      <c r="B74" s="56"/>
      <c r="C74" s="57"/>
      <c r="D74" s="57"/>
      <c r="E74" s="57"/>
      <c r="F74" s="58"/>
      <c r="G74" s="58"/>
      <c r="H74" s="59"/>
      <c r="I74" s="64"/>
      <c r="J74" s="42"/>
    </row>
    <row r="75" spans="1:10" ht="14.25" customHeight="1">
      <c r="A75" s="64"/>
      <c r="B75" s="56"/>
      <c r="C75" s="57"/>
      <c r="D75" s="57"/>
      <c r="E75" s="57"/>
      <c r="F75" s="58"/>
      <c r="G75" s="58"/>
      <c r="H75" s="59"/>
      <c r="I75" s="64"/>
      <c r="J75" s="42"/>
    </row>
    <row r="76" spans="1:10" ht="14.25" customHeight="1">
      <c r="A76" s="64"/>
      <c r="B76" s="56"/>
      <c r="C76" s="57"/>
      <c r="D76" s="57"/>
      <c r="E76" s="57"/>
      <c r="F76" s="58"/>
      <c r="G76" s="58"/>
      <c r="H76" s="59"/>
      <c r="I76" s="64"/>
      <c r="J76" s="42"/>
    </row>
    <row r="77" spans="1:10" ht="14.25" customHeight="1">
      <c r="A77" s="64"/>
      <c r="B77" s="56"/>
      <c r="C77" s="57"/>
      <c r="D77" s="57"/>
      <c r="E77" s="57"/>
      <c r="F77" s="58"/>
      <c r="G77" s="58"/>
      <c r="H77" s="59"/>
      <c r="I77" s="64"/>
      <c r="J77" s="42"/>
    </row>
    <row r="78" spans="1:10" ht="14.25" customHeight="1">
      <c r="A78" s="64"/>
      <c r="B78" s="56"/>
      <c r="C78" s="57"/>
      <c r="D78" s="57"/>
      <c r="E78" s="57"/>
      <c r="F78" s="58"/>
      <c r="G78" s="58"/>
      <c r="H78" s="59"/>
      <c r="I78" s="64"/>
      <c r="J78" s="42"/>
    </row>
    <row r="79" spans="1:10" ht="14.25" customHeight="1">
      <c r="A79" s="64"/>
      <c r="B79" s="56"/>
      <c r="C79" s="57"/>
      <c r="D79" s="57"/>
      <c r="E79" s="57"/>
      <c r="F79" s="58"/>
      <c r="G79" s="58"/>
      <c r="H79" s="59"/>
      <c r="I79" s="64"/>
      <c r="J79" s="42"/>
    </row>
    <row r="80" spans="1:10" ht="14.25" customHeight="1">
      <c r="A80" s="64"/>
      <c r="B80" s="56"/>
      <c r="C80" s="57"/>
      <c r="D80" s="57"/>
      <c r="E80" s="57"/>
      <c r="F80" s="58"/>
      <c r="G80" s="58"/>
      <c r="H80" s="59"/>
      <c r="I80" s="64"/>
      <c r="J80" s="42"/>
    </row>
    <row r="81" spans="1:10" ht="14.25" customHeight="1">
      <c r="A81" s="64"/>
      <c r="B81" s="56"/>
      <c r="C81" s="57"/>
      <c r="D81" s="57"/>
      <c r="E81" s="57"/>
      <c r="F81" s="58"/>
      <c r="G81" s="58"/>
      <c r="H81" s="59"/>
      <c r="I81" s="64"/>
      <c r="J81" s="42"/>
    </row>
    <row r="82" spans="1:10" ht="14.25" customHeight="1">
      <c r="A82" s="64"/>
      <c r="B82" s="56"/>
      <c r="C82" s="57"/>
      <c r="D82" s="57"/>
      <c r="E82" s="57"/>
      <c r="F82" s="58"/>
      <c r="G82" s="58"/>
      <c r="H82" s="59"/>
      <c r="I82" s="64"/>
      <c r="J82" s="42"/>
    </row>
    <row r="83" spans="1:10" ht="14.25" customHeight="1">
      <c r="A83" s="64"/>
      <c r="B83" s="56"/>
      <c r="C83" s="57"/>
      <c r="D83" s="57"/>
      <c r="E83" s="57"/>
      <c r="F83" s="58"/>
      <c r="G83" s="58"/>
      <c r="H83" s="59"/>
      <c r="I83" s="64"/>
      <c r="J83" s="42"/>
    </row>
    <row r="84" spans="1:10" ht="14.25" customHeight="1">
      <c r="A84" s="64"/>
      <c r="B84" s="56"/>
      <c r="C84" s="57"/>
      <c r="D84" s="57"/>
      <c r="E84" s="57"/>
      <c r="F84" s="58"/>
      <c r="G84" s="58"/>
      <c r="H84" s="59"/>
      <c r="I84" s="64"/>
      <c r="J84" s="42"/>
    </row>
    <row r="85" spans="1:10" ht="14.25" customHeight="1">
      <c r="A85" s="64"/>
      <c r="B85" s="56"/>
      <c r="C85" s="57"/>
      <c r="D85" s="57"/>
      <c r="E85" s="57"/>
      <c r="F85" s="58"/>
      <c r="G85" s="58"/>
      <c r="H85" s="59"/>
      <c r="I85" s="64"/>
      <c r="J85" s="42"/>
    </row>
    <row r="86" spans="1:10" ht="14.25" customHeight="1">
      <c r="A86" s="64"/>
      <c r="B86" s="56"/>
      <c r="C86" s="57"/>
      <c r="D86" s="57"/>
      <c r="E86" s="57"/>
      <c r="F86" s="58"/>
      <c r="G86" s="58"/>
      <c r="H86" s="59"/>
      <c r="I86" s="64"/>
      <c r="J86" s="42"/>
    </row>
    <row r="87" spans="1:10" ht="14.25" customHeight="1">
      <c r="A87" s="64"/>
      <c r="B87" s="56"/>
      <c r="C87" s="57"/>
      <c r="D87" s="57"/>
      <c r="E87" s="57"/>
      <c r="F87" s="58"/>
      <c r="G87" s="58"/>
      <c r="H87" s="59"/>
      <c r="I87" s="64"/>
      <c r="J87" s="42"/>
    </row>
    <row r="88" spans="1:10" ht="14.25" customHeight="1">
      <c r="A88" s="64"/>
      <c r="B88" s="56"/>
      <c r="C88" s="57"/>
      <c r="D88" s="57"/>
      <c r="E88" s="57"/>
      <c r="F88" s="58"/>
      <c r="G88" s="58"/>
      <c r="H88" s="59"/>
      <c r="I88" s="64"/>
      <c r="J88" s="42"/>
    </row>
    <row r="89" spans="1:10" ht="14.25" customHeight="1">
      <c r="A89" s="64"/>
      <c r="B89" s="56"/>
      <c r="C89" s="57"/>
      <c r="D89" s="57"/>
      <c r="E89" s="57"/>
      <c r="F89" s="58"/>
      <c r="G89" s="58"/>
      <c r="H89" s="59"/>
      <c r="I89" s="64"/>
      <c r="J89" s="42"/>
    </row>
    <row r="90" spans="1:10" ht="14.25" customHeight="1">
      <c r="A90" s="64"/>
      <c r="B90" s="56"/>
      <c r="C90" s="57"/>
      <c r="D90" s="57"/>
      <c r="E90" s="57"/>
      <c r="F90" s="58"/>
      <c r="G90" s="58"/>
      <c r="H90" s="59"/>
      <c r="I90" s="64"/>
      <c r="J90" s="42"/>
    </row>
    <row r="91" spans="1:10" ht="14.25" customHeight="1">
      <c r="A91" s="64"/>
      <c r="B91" s="56"/>
      <c r="C91" s="57"/>
      <c r="D91" s="57"/>
      <c r="E91" s="57"/>
      <c r="F91" s="58"/>
      <c r="G91" s="58"/>
      <c r="H91" s="59"/>
      <c r="I91" s="64"/>
      <c r="J91" s="42"/>
    </row>
    <row r="92" spans="1:10" ht="14.25" customHeight="1">
      <c r="A92" s="64"/>
      <c r="B92" s="56"/>
      <c r="C92" s="57"/>
      <c r="D92" s="57"/>
      <c r="E92" s="57"/>
      <c r="F92" s="58"/>
      <c r="G92" s="58"/>
      <c r="H92" s="59"/>
      <c r="I92" s="64"/>
      <c r="J92" s="42"/>
    </row>
    <row r="93" spans="1:10" ht="14.25" customHeight="1">
      <c r="A93" s="64"/>
      <c r="B93" s="56"/>
      <c r="C93" s="57"/>
      <c r="D93" s="57"/>
      <c r="E93" s="57"/>
      <c r="F93" s="58"/>
      <c r="G93" s="58"/>
      <c r="H93" s="59"/>
      <c r="I93" s="64"/>
      <c r="J93" s="42"/>
    </row>
    <row r="94" spans="1:10" ht="14.25" customHeight="1">
      <c r="A94" s="64"/>
      <c r="B94" s="56"/>
      <c r="C94" s="57"/>
      <c r="D94" s="57"/>
      <c r="E94" s="57"/>
      <c r="F94" s="58"/>
      <c r="G94" s="58"/>
      <c r="H94" s="59"/>
      <c r="I94" s="64"/>
      <c r="J94" s="42"/>
    </row>
    <row r="95" spans="1:10" ht="14.25" customHeight="1">
      <c r="A95" s="64"/>
      <c r="B95" s="56"/>
      <c r="C95" s="57"/>
      <c r="D95" s="57"/>
      <c r="E95" s="57"/>
      <c r="F95" s="58"/>
      <c r="G95" s="58"/>
      <c r="H95" s="59"/>
      <c r="I95" s="64"/>
      <c r="J95" s="42"/>
    </row>
    <row r="96" spans="1:10" ht="14.25" customHeight="1">
      <c r="A96" s="64"/>
      <c r="B96" s="56"/>
      <c r="C96" s="57"/>
      <c r="D96" s="57"/>
      <c r="E96" s="57"/>
      <c r="F96" s="58"/>
      <c r="G96" s="58"/>
      <c r="H96" s="59"/>
      <c r="I96" s="64"/>
      <c r="J96" s="42"/>
    </row>
    <row r="97" spans="1:10" ht="14.25" customHeight="1">
      <c r="A97" s="64"/>
      <c r="B97" s="56"/>
      <c r="C97" s="57"/>
      <c r="D97" s="57"/>
      <c r="E97" s="57"/>
      <c r="F97" s="58"/>
      <c r="G97" s="58"/>
      <c r="H97" s="59"/>
      <c r="I97" s="64"/>
      <c r="J97" s="42"/>
    </row>
    <row r="98" spans="1:10" ht="14.25" customHeight="1">
      <c r="A98" s="64"/>
      <c r="B98" s="56"/>
      <c r="C98" s="57"/>
      <c r="D98" s="57"/>
      <c r="E98" s="57"/>
      <c r="F98" s="58"/>
      <c r="G98" s="58"/>
      <c r="H98" s="59"/>
      <c r="I98" s="64"/>
      <c r="J98" s="42"/>
    </row>
    <row r="99" spans="1:10" ht="14.25" customHeight="1">
      <c r="A99" s="64"/>
      <c r="B99" s="56"/>
      <c r="C99" s="57"/>
      <c r="D99" s="57"/>
      <c r="E99" s="57"/>
      <c r="F99" s="58"/>
      <c r="G99" s="58"/>
      <c r="H99" s="59"/>
      <c r="I99" s="64"/>
      <c r="J99" s="42"/>
    </row>
    <row r="100" spans="1:10" ht="14.25" customHeight="1">
      <c r="A100" s="64"/>
      <c r="B100" s="56"/>
      <c r="C100" s="57"/>
      <c r="D100" s="57"/>
      <c r="E100" s="57"/>
      <c r="F100" s="58"/>
      <c r="G100" s="58"/>
      <c r="H100" s="59"/>
      <c r="I100" s="64"/>
      <c r="J100" s="42"/>
    </row>
    <row r="101" spans="1:10" ht="14.25" customHeight="1">
      <c r="A101" s="64"/>
      <c r="B101" s="56"/>
      <c r="C101" s="57"/>
      <c r="D101" s="57"/>
      <c r="E101" s="57"/>
      <c r="F101" s="58"/>
      <c r="G101" s="58"/>
      <c r="H101" s="59"/>
      <c r="I101" s="64"/>
      <c r="J101" s="42"/>
    </row>
    <row r="102" spans="1:10" ht="14.25" customHeight="1">
      <c r="A102" s="64"/>
      <c r="B102" s="56"/>
      <c r="C102" s="57"/>
      <c r="D102" s="57"/>
      <c r="E102" s="57"/>
      <c r="F102" s="58"/>
      <c r="G102" s="58"/>
      <c r="H102" s="59"/>
      <c r="I102" s="64"/>
      <c r="J102" s="42"/>
    </row>
    <row r="103" spans="1:10" ht="14.25" customHeight="1">
      <c r="A103" s="64"/>
      <c r="B103" s="56"/>
      <c r="C103" s="57"/>
      <c r="D103" s="57"/>
      <c r="E103" s="57"/>
      <c r="F103" s="58"/>
      <c r="G103" s="58"/>
      <c r="H103" s="59"/>
      <c r="I103" s="64"/>
      <c r="J103" s="42"/>
    </row>
    <row r="104" spans="1:10" ht="14.25" customHeight="1">
      <c r="A104" s="64"/>
      <c r="B104" s="56"/>
      <c r="C104" s="57"/>
      <c r="D104" s="57"/>
      <c r="E104" s="57"/>
      <c r="F104" s="58"/>
      <c r="G104" s="58"/>
      <c r="H104" s="59"/>
      <c r="I104" s="64"/>
      <c r="J104" s="42"/>
    </row>
    <row r="105" spans="1:10" ht="14.25" customHeight="1">
      <c r="A105" s="64"/>
      <c r="B105" s="56"/>
      <c r="C105" s="57"/>
      <c r="D105" s="57"/>
      <c r="E105" s="57"/>
      <c r="F105" s="58"/>
      <c r="G105" s="58"/>
      <c r="H105" s="59"/>
      <c r="I105" s="64"/>
      <c r="J105" s="42"/>
    </row>
    <row r="106" spans="1:11" ht="14.25" customHeight="1">
      <c r="A106" s="63"/>
      <c r="B106" s="52"/>
      <c r="C106" s="53"/>
      <c r="D106" s="53"/>
      <c r="E106" s="53"/>
      <c r="F106" s="65"/>
      <c r="G106" s="65"/>
      <c r="H106" s="55"/>
      <c r="I106" s="63"/>
      <c r="J106" s="42"/>
      <c r="K106" s="14"/>
    </row>
    <row r="107" spans="1:11" ht="14.25" customHeight="1">
      <c r="A107" s="63"/>
      <c r="B107" s="52"/>
      <c r="C107" s="53"/>
      <c r="D107" s="53"/>
      <c r="E107" s="53"/>
      <c r="F107" s="54"/>
      <c r="G107" s="54"/>
      <c r="H107" s="55"/>
      <c r="I107" s="63"/>
      <c r="J107" s="42"/>
      <c r="K107" s="14"/>
    </row>
    <row r="108" spans="1:10" ht="14.25" customHeight="1">
      <c r="A108" s="63"/>
      <c r="B108" s="52"/>
      <c r="C108" s="53"/>
      <c r="D108" s="53"/>
      <c r="E108" s="53"/>
      <c r="F108" s="54"/>
      <c r="G108" s="54"/>
      <c r="H108" s="55"/>
      <c r="I108" s="63"/>
      <c r="J108" s="42"/>
    </row>
    <row r="109" spans="1:11" ht="14.25" customHeight="1">
      <c r="A109" s="63"/>
      <c r="B109" s="52"/>
      <c r="C109" s="53"/>
      <c r="D109" s="53"/>
      <c r="E109" s="53"/>
      <c r="F109" s="54"/>
      <c r="G109" s="54"/>
      <c r="H109" s="55"/>
      <c r="I109" s="63"/>
      <c r="J109" s="42"/>
      <c r="K109" s="14"/>
    </row>
    <row r="110" spans="1:10" ht="14.25" customHeight="1">
      <c r="A110" s="63"/>
      <c r="B110" s="52"/>
      <c r="C110" s="53"/>
      <c r="D110" s="53"/>
      <c r="E110" s="53"/>
      <c r="F110" s="65"/>
      <c r="G110" s="65"/>
      <c r="H110" s="66"/>
      <c r="I110" s="63"/>
      <c r="J110" s="42"/>
    </row>
    <row r="111" spans="1:10" ht="14.25" customHeight="1">
      <c r="A111" s="63"/>
      <c r="B111" s="52"/>
      <c r="C111" s="53"/>
      <c r="D111" s="53"/>
      <c r="E111" s="53"/>
      <c r="F111" s="54"/>
      <c r="G111" s="54"/>
      <c r="H111" s="55"/>
      <c r="I111" s="63"/>
      <c r="J111" s="42"/>
    </row>
    <row r="112" spans="1:11" ht="14.25" customHeight="1">
      <c r="A112" s="63"/>
      <c r="B112" s="52"/>
      <c r="C112" s="53"/>
      <c r="D112" s="53"/>
      <c r="E112" s="53"/>
      <c r="F112" s="54"/>
      <c r="G112" s="54"/>
      <c r="H112" s="55"/>
      <c r="I112" s="63"/>
      <c r="J112" s="42"/>
      <c r="K112" s="14"/>
    </row>
    <row r="113" spans="1:10" ht="14.25" customHeight="1">
      <c r="A113" s="63"/>
      <c r="B113" s="52"/>
      <c r="C113" s="53"/>
      <c r="D113" s="53"/>
      <c r="E113" s="53"/>
      <c r="F113" s="65"/>
      <c r="G113" s="65"/>
      <c r="H113" s="66"/>
      <c r="I113" s="63"/>
      <c r="J113" s="42"/>
    </row>
    <row r="114" spans="1:10" ht="14.25" customHeight="1">
      <c r="A114" s="63"/>
      <c r="B114" s="52"/>
      <c r="C114" s="53"/>
      <c r="D114" s="53"/>
      <c r="E114" s="53"/>
      <c r="F114" s="54"/>
      <c r="G114" s="54"/>
      <c r="H114" s="55"/>
      <c r="I114" s="63"/>
      <c r="J114" s="42"/>
    </row>
    <row r="115" spans="1:10" ht="14.25" customHeight="1">
      <c r="A115" s="63"/>
      <c r="B115" s="52"/>
      <c r="C115" s="53"/>
      <c r="D115" s="53"/>
      <c r="E115" s="53"/>
      <c r="F115" s="54"/>
      <c r="G115" s="54"/>
      <c r="H115" s="55"/>
      <c r="I115" s="63"/>
      <c r="J115" s="42"/>
    </row>
    <row r="116" spans="1:10" ht="14.25" customHeight="1">
      <c r="A116" s="63"/>
      <c r="B116" s="52"/>
      <c r="C116" s="53"/>
      <c r="D116" s="53"/>
      <c r="E116" s="53"/>
      <c r="F116" s="54"/>
      <c r="G116" s="54"/>
      <c r="H116" s="55"/>
      <c r="I116" s="63"/>
      <c r="J116" s="42"/>
    </row>
    <row r="117" spans="1:10" ht="14.25" customHeight="1">
      <c r="A117" s="63"/>
      <c r="B117" s="52"/>
      <c r="C117" s="53"/>
      <c r="D117" s="53"/>
      <c r="E117" s="53"/>
      <c r="F117" s="54"/>
      <c r="G117" s="54"/>
      <c r="H117" s="55"/>
      <c r="I117" s="63"/>
      <c r="J117" s="42"/>
    </row>
    <row r="118" ht="15" customHeight="1"/>
    <row r="119" ht="15" customHeight="1"/>
    <row r="120" ht="15" customHeight="1"/>
    <row r="121" ht="15" customHeight="1"/>
    <row r="122" ht="15" customHeight="1"/>
    <row r="123" ht="15" customHeight="1">
      <c r="A123" s="180"/>
    </row>
    <row r="124" ht="15" customHeight="1">
      <c r="A124" s="180"/>
    </row>
    <row r="125" ht="15" customHeight="1">
      <c r="A125" s="180"/>
    </row>
    <row r="126" ht="15" customHeight="1">
      <c r="A126" s="180"/>
    </row>
    <row r="127" ht="15" customHeight="1">
      <c r="A127" s="180"/>
    </row>
    <row r="128" ht="15" customHeight="1">
      <c r="A128" s="180"/>
    </row>
    <row r="129" ht="15" customHeight="1">
      <c r="A129" s="180"/>
    </row>
    <row r="130" ht="15" customHeight="1">
      <c r="A130" s="180"/>
    </row>
    <row r="131" ht="15" customHeight="1">
      <c r="A131" s="180"/>
    </row>
    <row r="132" ht="15" customHeight="1">
      <c r="A132" s="180"/>
    </row>
    <row r="133" ht="15" customHeight="1">
      <c r="A133" s="180"/>
    </row>
    <row r="134" ht="15" customHeight="1">
      <c r="A134" s="180"/>
    </row>
    <row r="135" ht="15.75">
      <c r="A135" s="180"/>
    </row>
    <row r="136" ht="15.75">
      <c r="A136" s="180"/>
    </row>
    <row r="137" ht="15.75">
      <c r="A137" s="180"/>
    </row>
    <row r="138" ht="15.75">
      <c r="A138" s="180"/>
    </row>
    <row r="139" ht="15.75">
      <c r="A139" s="180"/>
    </row>
  </sheetData>
  <sheetProtection/>
  <autoFilter ref="A6:J109"/>
  <printOptions horizontalCentered="1"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131"/>
  <sheetViews>
    <sheetView zoomScalePageLayoutView="0" workbookViewId="0" topLeftCell="A1">
      <pane ySplit="6" topLeftCell="A22" activePane="bottomLeft" state="frozen"/>
      <selection pane="topLeft" activeCell="A1" sqref="A1"/>
      <selection pane="bottomLeft" activeCell="P26" sqref="P26"/>
    </sheetView>
  </sheetViews>
  <sheetFormatPr defaultColWidth="9.140625" defaultRowHeight="14.25" customHeight="1"/>
  <cols>
    <col min="1" max="1" width="7.140625" style="2" customWidth="1"/>
    <col min="2" max="2" width="7.00390625" style="2" customWidth="1"/>
    <col min="3" max="3" width="19.00390625" style="0" customWidth="1"/>
    <col min="4" max="4" width="20.8515625" style="0" customWidth="1"/>
    <col min="5" max="5" width="24.8515625" style="0" customWidth="1"/>
    <col min="6" max="8" width="6.8515625" style="2" customWidth="1"/>
    <col min="9" max="10" width="6.8515625" style="2" hidden="1" customWidth="1"/>
    <col min="11" max="11" width="8.8515625" style="9" customWidth="1"/>
  </cols>
  <sheetData>
    <row r="1" ht="14.25" customHeight="1">
      <c r="E1" s="16"/>
    </row>
    <row r="2" spans="1:11" ht="14.25" customHeight="1">
      <c r="A2" s="218" t="str">
        <f>Startlist!$F2</f>
        <v>Lääne-Eesti rahvaralli 2024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</row>
    <row r="3" spans="1:11" ht="14.25" customHeight="1">
      <c r="A3" s="219" t="str">
        <f>Startlist!$F3</f>
        <v>18.05.2024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</row>
    <row r="4" spans="1:11" ht="14.25" customHeight="1">
      <c r="A4" s="219" t="str">
        <f>Startlist!$F4</f>
        <v>Läänemaa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</row>
    <row r="5" spans="1:11" ht="14.25" customHeight="1">
      <c r="A5" s="10" t="s">
        <v>1192</v>
      </c>
      <c r="E5" s="16"/>
      <c r="F5" s="220" t="s">
        <v>1198</v>
      </c>
      <c r="G5" s="221"/>
      <c r="H5" s="221"/>
      <c r="I5" s="221"/>
      <c r="J5" s="222"/>
      <c r="K5" s="223" t="s">
        <v>1297</v>
      </c>
    </row>
    <row r="6" spans="1:11" s="70" customFormat="1" ht="14.25" customHeight="1">
      <c r="A6" s="77" t="s">
        <v>1295</v>
      </c>
      <c r="B6" s="71" t="s">
        <v>1211</v>
      </c>
      <c r="C6" s="72" t="s">
        <v>1212</v>
      </c>
      <c r="D6" s="73" t="s">
        <v>1213</v>
      </c>
      <c r="E6" s="73" t="s">
        <v>1215</v>
      </c>
      <c r="F6" s="74">
        <v>1</v>
      </c>
      <c r="G6" s="74">
        <v>2</v>
      </c>
      <c r="H6" s="74">
        <v>3</v>
      </c>
      <c r="I6" s="74">
        <v>4</v>
      </c>
      <c r="J6" s="74">
        <v>5</v>
      </c>
      <c r="K6" s="224"/>
    </row>
    <row r="7" spans="1:11" s="70" customFormat="1" ht="14.25" customHeight="1">
      <c r="A7" s="68">
        <v>1</v>
      </c>
      <c r="B7" s="206" t="str">
        <f>VLOOKUP($A7,Startlist!$B:$H,2,FALSE)</f>
        <v>J16</v>
      </c>
      <c r="C7" s="139" t="str">
        <f>VLOOKUP($A7,Startlist!$B:$H,3,FALSE)</f>
        <v>Markus Kasepõld</v>
      </c>
      <c r="D7" s="139" t="str">
        <f>VLOOKUP($A7,Startlist!$B:$H,4,FALSE)</f>
        <v>Sven Raid</v>
      </c>
      <c r="E7" s="139" t="str">
        <f>VLOOKUP($A7,Startlist!$B:$H,7,FALSE)</f>
        <v>Ford Fiesta</v>
      </c>
      <c r="F7" s="69">
        <f>IF(SUMIF('Other Penalties Details'!$A:$A,$A7,'Other Penalties Details'!$B:$B)&gt;0,SUMIF('Other Penalties Details'!$A:$A,$A7,'Other Penalties Details'!$B:$B),"")</f>
        <v>40</v>
      </c>
      <c r="G7" s="69">
        <f>IF(SUMIF('Other Penalties Details'!$A:$A,$A7,'Other Penalties Details'!$C:$C)&gt;0,SUMIF('Other Penalties Details'!$A:$A,$A7,'Other Penalties Details'!$C:$C),"")</f>
      </c>
      <c r="H7" s="69">
        <f>IF(SUMIF('Other Penalties Details'!$A:$A,$A7,'Other Penalties Details'!$D:$D)&gt;0,SUMIF('Other Penalties Details'!$A:$A,$A7,'Other Penalties Details'!$D:$D),"")</f>
      </c>
      <c r="I7" s="69">
        <f>IF(SUMIF('Other Penalties Details'!$A:$A,$A7,'Other Penalties Details'!$E:$E)&gt;0,SUMIF('Other Penalties Details'!$A:$A,$A7,'Other Penalties Details'!$E:$E),"")</f>
      </c>
      <c r="J7" s="69">
        <f>IF(SUMIF('Other Penalties Details'!$A:$A,$A7,'Other Penalties Details'!$F:$F)&gt;0,SUMIF('Other Penalties Details'!$A:$A,$A7,'Other Penalties Details'!$F:$F),"")</f>
      </c>
      <c r="K7" s="68" t="str">
        <f>IF(SUM(F7:J7)=0,"",INT(SUM(F7:J7)/60)&amp;":"&amp;IF(SUM(F7:J7)=INT(SUM(F7:J7)/60)*60,"0","")&amp;SUM(F7:J7)-INT(SUM(F7:J7)/60)*60)</f>
        <v>0:40</v>
      </c>
    </row>
    <row r="8" spans="1:11" s="70" customFormat="1" ht="14.25" customHeight="1">
      <c r="A8" s="208">
        <v>2</v>
      </c>
      <c r="B8" s="138" t="str">
        <f>VLOOKUP($A8,Startlist!$B:$H,2,FALSE)</f>
        <v>J16</v>
      </c>
      <c r="C8" s="139" t="str">
        <f>VLOOKUP($A8,Startlist!$B:$H,3,FALSE)</f>
        <v>Gregor Kiider</v>
      </c>
      <c r="D8" s="139" t="str">
        <f>VLOOKUP($A8,Startlist!$B:$H,4,FALSE)</f>
        <v>Karl Tartes</v>
      </c>
      <c r="E8" s="139" t="str">
        <f>VLOOKUP($A8,Startlist!$B:$H,7,FALSE)</f>
        <v>Volkswagen Golf IV</v>
      </c>
      <c r="F8" s="69">
        <f>IF(SUMIF('Other Penalties Details'!$A:$A,$A8,'Other Penalties Details'!$B:$B)&gt;0,SUMIF('Other Penalties Details'!$A:$A,$A8,'Other Penalties Details'!$B:$B),"")</f>
        <v>140</v>
      </c>
      <c r="G8" s="69">
        <f>IF(SUMIF('Other Penalties Details'!$A:$A,$A8,'Other Penalties Details'!$C:$C)&gt;0,SUMIF('Other Penalties Details'!$A:$A,$A8,'Other Penalties Details'!$C:$C),"")</f>
      </c>
      <c r="H8" s="69">
        <f>IF(SUMIF('Other Penalties Details'!$A:$A,$A8,'Other Penalties Details'!$D:$D)&gt;0,SUMIF('Other Penalties Details'!$A:$A,$A8,'Other Penalties Details'!$D:$D),"")</f>
      </c>
      <c r="I8" s="69">
        <f>IF(SUMIF('Other Penalties Details'!$A:$A,$A8,'Other Penalties Details'!$E:$E)&gt;0,SUMIF('Other Penalties Details'!$A:$A,$A8,'Other Penalties Details'!$E:$E),"")</f>
      </c>
      <c r="J8" s="69">
        <f>IF(SUMIF('Other Penalties Details'!$A:$A,$A8,'Other Penalties Details'!$F:$F)&gt;0,SUMIF('Other Penalties Details'!$A:$A,$A8,'Other Penalties Details'!$F:$F),"")</f>
      </c>
      <c r="K8" s="68" t="str">
        <f>IF(SUM(F8:J8)=0,"",INT(SUM(F8:J8)/60)&amp;":"&amp;IF(SUM(F8:J8)=INT(SUM(F8:J8)/60)*60,"0","")&amp;SUM(F8:J8)-INT(SUM(F8:J8)/60)*60)</f>
        <v>2:20</v>
      </c>
    </row>
    <row r="9" spans="1:11" s="70" customFormat="1" ht="14.25" customHeight="1">
      <c r="A9" s="68">
        <v>3</v>
      </c>
      <c r="B9" s="206" t="str">
        <f>VLOOKUP($A9,Startlist!$B:$H,2,FALSE)</f>
        <v>J18</v>
      </c>
      <c r="C9" s="139" t="str">
        <f>VLOOKUP($A9,Startlist!$B:$H,3,FALSE)</f>
        <v>Markus Peäske</v>
      </c>
      <c r="D9" s="139" t="str">
        <f>VLOOKUP($A9,Startlist!$B:$H,4,FALSE)</f>
        <v>Allar Heina</v>
      </c>
      <c r="E9" s="139" t="str">
        <f>VLOOKUP($A9,Startlist!$B:$H,7,FALSE)</f>
        <v>BMW 318I</v>
      </c>
      <c r="F9" s="69">
        <f>IF(SUMIF('Other Penalties Details'!$A:$A,$A9,'Other Penalties Details'!$B:$B)&gt;0,SUMIF('Other Penalties Details'!$A:$A,$A9,'Other Penalties Details'!$B:$B),"")</f>
      </c>
      <c r="G9" s="69">
        <f>IF(SUMIF('Other Penalties Details'!$A:$A,$A9,'Other Penalties Details'!$C:$C)&gt;0,SUMIF('Other Penalties Details'!$A:$A,$A9,'Other Penalties Details'!$C:$C),"")</f>
      </c>
      <c r="H9" s="69">
        <f>IF(SUMIF('Other Penalties Details'!$A:$A,$A9,'Other Penalties Details'!$D:$D)&gt;0,SUMIF('Other Penalties Details'!$A:$A,$A9,'Other Penalties Details'!$D:$D),"")</f>
      </c>
      <c r="I9" s="69">
        <f>IF(SUMIF('Other Penalties Details'!$A:$A,$A9,'Other Penalties Details'!$E:$E)&gt;0,SUMIF('Other Penalties Details'!$A:$A,$A9,'Other Penalties Details'!$E:$E),"")</f>
      </c>
      <c r="J9" s="69">
        <f>IF(SUMIF('Other Penalties Details'!$A:$A,$A9,'Other Penalties Details'!$F:$F)&gt;0,SUMIF('Other Penalties Details'!$A:$A,$A9,'Other Penalties Details'!$F:$F),"")</f>
      </c>
      <c r="K9" s="68">
        <f aca="true" t="shared" si="0" ref="K9:K66">IF(SUM(F9:J9)=0,"",INT(SUM(F9:J9)/60)&amp;":"&amp;IF(SUM(F9:J9)=INT(SUM(F9:J9)/60)*60,"0","")&amp;SUM(F9:J9)-INT(SUM(F9:J9)/60)*60)</f>
      </c>
    </row>
    <row r="10" spans="1:11" s="70" customFormat="1" ht="14.25" customHeight="1">
      <c r="A10" s="207">
        <v>4</v>
      </c>
      <c r="B10" s="206" t="str">
        <f>VLOOKUP($A10,Startlist!$B:$H,2,FALSE)</f>
        <v>J18</v>
      </c>
      <c r="C10" s="139" t="str">
        <f>VLOOKUP($A10,Startlist!$B:$H,3,FALSE)</f>
        <v>Mart Sermann</v>
      </c>
      <c r="D10" s="139" t="str">
        <f>VLOOKUP($A10,Startlist!$B:$H,4,FALSE)</f>
        <v>Kaspar Raudsik</v>
      </c>
      <c r="E10" s="139" t="str">
        <f>VLOOKUP($A10,Startlist!$B:$H,7,FALSE)</f>
        <v>Mitsubishi Colt</v>
      </c>
      <c r="F10" s="69">
        <f>IF(SUMIF('Other Penalties Details'!$A:$A,$A10,'Other Penalties Details'!$B:$B)&gt;0,SUMIF('Other Penalties Details'!$A:$A,$A10,'Other Penalties Details'!$B:$B),"")</f>
        <v>40</v>
      </c>
      <c r="G10" s="69">
        <f>IF(SUMIF('Other Penalties Details'!$A:$A,$A10,'Other Penalties Details'!$C:$C)&gt;0,SUMIF('Other Penalties Details'!$A:$A,$A10,'Other Penalties Details'!$C:$C),"")</f>
        <v>20</v>
      </c>
      <c r="H10" s="69">
        <f>IF(SUMIF('Other Penalties Details'!$A:$A,$A10,'Other Penalties Details'!$D:$D)&gt;0,SUMIF('Other Penalties Details'!$A:$A,$A10,'Other Penalties Details'!$D:$D),"")</f>
      </c>
      <c r="I10" s="69">
        <f>IF(SUMIF('Other Penalties Details'!$A:$A,$A10,'Other Penalties Details'!$E:$E)&gt;0,SUMIF('Other Penalties Details'!$A:$A,$A10,'Other Penalties Details'!$E:$E),"")</f>
      </c>
      <c r="J10" s="69">
        <f>IF(SUMIF('Other Penalties Details'!$A:$A,$A10,'Other Penalties Details'!$F:$F)&gt;0,SUMIF('Other Penalties Details'!$A:$A,$A10,'Other Penalties Details'!$F:$F),"")</f>
      </c>
      <c r="K10" s="68" t="str">
        <f t="shared" si="0"/>
        <v>1:00</v>
      </c>
    </row>
    <row r="11" spans="1:11" s="70" customFormat="1" ht="14.25" customHeight="1">
      <c r="A11" s="68">
        <v>5</v>
      </c>
      <c r="B11" s="206" t="str">
        <f>VLOOKUP($A11,Startlist!$B:$H,2,FALSE)</f>
        <v>J16</v>
      </c>
      <c r="C11" s="139" t="str">
        <f>VLOOKUP($A11,Startlist!$B:$H,3,FALSE)</f>
        <v>Henry Heinam</v>
      </c>
      <c r="D11" s="139" t="str">
        <f>VLOOKUP($A11,Startlist!$B:$H,4,FALSE)</f>
        <v>Urmo Heinam</v>
      </c>
      <c r="E11" s="139" t="str">
        <f>VLOOKUP($A11,Startlist!$B:$H,7,FALSE)</f>
        <v>BMW 316I</v>
      </c>
      <c r="F11" s="69">
        <f>IF(SUMIF('Other Penalties Details'!$A:$A,$A11,'Other Penalties Details'!$B:$B)&gt;0,SUMIF('Other Penalties Details'!$A:$A,$A11,'Other Penalties Details'!$B:$B),"")</f>
        <v>20</v>
      </c>
      <c r="G11" s="69">
        <f>IF(SUMIF('Other Penalties Details'!$A:$A,$A11,'Other Penalties Details'!$C:$C)&gt;0,SUMIF('Other Penalties Details'!$A:$A,$A11,'Other Penalties Details'!$C:$C),"")</f>
      </c>
      <c r="H11" s="69">
        <f>IF(SUMIF('Other Penalties Details'!$A:$A,$A11,'Other Penalties Details'!$D:$D)&gt;0,SUMIF('Other Penalties Details'!$A:$A,$A11,'Other Penalties Details'!$D:$D),"")</f>
        <v>20</v>
      </c>
      <c r="I11" s="69">
        <f>IF(SUMIF('Other Penalties Details'!$A:$A,$A11,'Other Penalties Details'!$E:$E)&gt;0,SUMIF('Other Penalties Details'!$A:$A,$A11,'Other Penalties Details'!$E:$E),"")</f>
      </c>
      <c r="J11" s="69">
        <f>IF(SUMIF('Other Penalties Details'!$A:$A,$A11,'Other Penalties Details'!$F:$F)&gt;0,SUMIF('Other Penalties Details'!$A:$A,$A11,'Other Penalties Details'!$F:$F),"")</f>
      </c>
      <c r="K11" s="68" t="str">
        <f t="shared" si="0"/>
        <v>0:40</v>
      </c>
    </row>
    <row r="12" spans="1:11" s="70" customFormat="1" ht="14.25" customHeight="1">
      <c r="A12" s="209">
        <v>7</v>
      </c>
      <c r="B12" s="206" t="str">
        <f>VLOOKUP($A12,Startlist!$B:$H,2,FALSE)</f>
        <v>J16</v>
      </c>
      <c r="C12" s="139" t="str">
        <f>VLOOKUP($A12,Startlist!$B:$H,3,FALSE)</f>
        <v>Sergo Sokmann</v>
      </c>
      <c r="D12" s="139" t="str">
        <f>VLOOKUP($A12,Startlist!$B:$H,4,FALSE)</f>
        <v>Jüri Järv</v>
      </c>
      <c r="E12" s="139" t="str">
        <f>VLOOKUP($A12,Startlist!$B:$H,7,FALSE)</f>
        <v>Honda Civic</v>
      </c>
      <c r="F12" s="69">
        <f>IF(SUMIF('Other Penalties Details'!$A:$A,$A12,'Other Penalties Details'!$B:$B)&gt;0,SUMIF('Other Penalties Details'!$A:$A,$A12,'Other Penalties Details'!$B:$B),"")</f>
      </c>
      <c r="G12" s="69">
        <f>IF(SUMIF('Other Penalties Details'!$A:$A,$A12,'Other Penalties Details'!$C:$C)&gt;0,SUMIF('Other Penalties Details'!$A:$A,$A12,'Other Penalties Details'!$C:$C),"")</f>
      </c>
      <c r="H12" s="69">
        <f>IF(SUMIF('Other Penalties Details'!$A:$A,$A12,'Other Penalties Details'!$D:$D)&gt;0,SUMIF('Other Penalties Details'!$A:$A,$A12,'Other Penalties Details'!$D:$D),"")</f>
      </c>
      <c r="I12" s="69">
        <f>IF(SUMIF('Other Penalties Details'!$A:$A,$A12,'Other Penalties Details'!$E:$E)&gt;0,SUMIF('Other Penalties Details'!$A:$A,$A12,'Other Penalties Details'!$E:$E),"")</f>
      </c>
      <c r="J12" s="69">
        <f>IF(SUMIF('Other Penalties Details'!$A:$A,$A12,'Other Penalties Details'!$F:$F)&gt;0,SUMIF('Other Penalties Details'!$A:$A,$A12,'Other Penalties Details'!$F:$F),"")</f>
      </c>
      <c r="K12" s="68">
        <f t="shared" si="0"/>
      </c>
    </row>
    <row r="13" spans="1:11" s="70" customFormat="1" ht="14.25" customHeight="1">
      <c r="A13" s="68">
        <v>8</v>
      </c>
      <c r="B13" s="206" t="str">
        <f>VLOOKUP($A13,Startlist!$B:$H,2,FALSE)</f>
        <v>J16</v>
      </c>
      <c r="C13" s="139" t="str">
        <f>VLOOKUP($A13,Startlist!$B:$H,3,FALSE)</f>
        <v>Kermo Müil</v>
      </c>
      <c r="D13" s="139" t="str">
        <f>VLOOKUP($A13,Startlist!$B:$H,4,FALSE)</f>
        <v>Aare Müil</v>
      </c>
      <c r="E13" s="139" t="str">
        <f>VLOOKUP($A13,Startlist!$B:$H,7,FALSE)</f>
        <v>Renault Twingo</v>
      </c>
      <c r="F13" s="69">
        <f>IF(SUMIF('Other Penalties Details'!$A:$A,$A13,'Other Penalties Details'!$B:$B)&gt;0,SUMIF('Other Penalties Details'!$A:$A,$A13,'Other Penalties Details'!$B:$B),"")</f>
        <v>20</v>
      </c>
      <c r="G13" s="69">
        <f>IF(SUMIF('Other Penalties Details'!$A:$A,$A13,'Other Penalties Details'!$C:$C)&gt;0,SUMIF('Other Penalties Details'!$A:$A,$A13,'Other Penalties Details'!$C:$C),"")</f>
      </c>
      <c r="H13" s="69">
        <f>IF(SUMIF('Other Penalties Details'!$A:$A,$A13,'Other Penalties Details'!$D:$D)&gt;0,SUMIF('Other Penalties Details'!$A:$A,$A13,'Other Penalties Details'!$D:$D),"")</f>
      </c>
      <c r="I13" s="69">
        <f>IF(SUMIF('Other Penalties Details'!$A:$A,$A13,'Other Penalties Details'!$E:$E)&gt;0,SUMIF('Other Penalties Details'!$A:$A,$A13,'Other Penalties Details'!$E:$E),"")</f>
      </c>
      <c r="J13" s="69">
        <f>IF(SUMIF('Other Penalties Details'!$A:$A,$A13,'Other Penalties Details'!$F:$F)&gt;0,SUMIF('Other Penalties Details'!$A:$A,$A13,'Other Penalties Details'!$F:$F),"")</f>
      </c>
      <c r="K13" s="68" t="str">
        <f t="shared" si="0"/>
        <v>0:20</v>
      </c>
    </row>
    <row r="14" spans="1:11" s="70" customFormat="1" ht="14.25" customHeight="1">
      <c r="A14" s="207">
        <v>9</v>
      </c>
      <c r="B14" s="206" t="str">
        <f>VLOOKUP($A14,Startlist!$B:$H,2,FALSE)</f>
        <v>J18</v>
      </c>
      <c r="C14" s="139" t="str">
        <f>VLOOKUP($A14,Startlist!$B:$H,3,FALSE)</f>
        <v>Taavi Metsmaa</v>
      </c>
      <c r="D14" s="139" t="str">
        <f>VLOOKUP($A14,Startlist!$B:$H,4,FALSE)</f>
        <v>Sten Voojärv</v>
      </c>
      <c r="E14" s="139" t="str">
        <f>VLOOKUP($A14,Startlist!$B:$H,7,FALSE)</f>
        <v>Honda Civic</v>
      </c>
      <c r="F14" s="69">
        <f>IF(SUMIF('Other Penalties Details'!$A:$A,$A14,'Other Penalties Details'!$B:$B)&gt;0,SUMIF('Other Penalties Details'!$A:$A,$A14,'Other Penalties Details'!$B:$B),"")</f>
        <v>60</v>
      </c>
      <c r="G14" s="69">
        <f>IF(SUMIF('Other Penalties Details'!$A:$A,$A14,'Other Penalties Details'!$C:$C)&gt;0,SUMIF('Other Penalties Details'!$A:$A,$A14,'Other Penalties Details'!$C:$C),"")</f>
      </c>
      <c r="H14" s="69">
        <f>IF(SUMIF('Other Penalties Details'!$A:$A,$A14,'Other Penalties Details'!$D:$D)&gt;0,SUMIF('Other Penalties Details'!$A:$A,$A14,'Other Penalties Details'!$D:$D),"")</f>
      </c>
      <c r="I14" s="69">
        <f>IF(SUMIF('Other Penalties Details'!$A:$A,$A14,'Other Penalties Details'!$E:$E)&gt;0,SUMIF('Other Penalties Details'!$A:$A,$A14,'Other Penalties Details'!$E:$E),"")</f>
      </c>
      <c r="J14" s="69">
        <f>IF(SUMIF('Other Penalties Details'!$A:$A,$A14,'Other Penalties Details'!$F:$F)&gt;0,SUMIF('Other Penalties Details'!$A:$A,$A14,'Other Penalties Details'!$F:$F),"")</f>
      </c>
      <c r="K14" s="68" t="str">
        <f t="shared" si="0"/>
        <v>1:00</v>
      </c>
    </row>
    <row r="15" spans="1:11" s="70" customFormat="1" ht="14.25" customHeight="1">
      <c r="A15" s="68">
        <v>10</v>
      </c>
      <c r="B15" s="206" t="str">
        <f>VLOOKUP($A15,Startlist!$B:$H,2,FALSE)</f>
        <v>J16</v>
      </c>
      <c r="C15" s="139" t="str">
        <f>VLOOKUP($A15,Startlist!$B:$H,3,FALSE)</f>
        <v>Martaliisa Meindorf</v>
      </c>
      <c r="D15" s="139" t="str">
        <f>VLOOKUP($A15,Startlist!$B:$H,4,FALSE)</f>
        <v>Janek Vallask</v>
      </c>
      <c r="E15" s="139" t="str">
        <f>VLOOKUP($A15,Startlist!$B:$H,7,FALSE)</f>
        <v>Ford Fiesta</v>
      </c>
      <c r="F15" s="69">
        <f>IF(SUMIF('Other Penalties Details'!$A:$A,$A15,'Other Penalties Details'!$B:$B)&gt;0,SUMIF('Other Penalties Details'!$A:$A,$A15,'Other Penalties Details'!$B:$B),"")</f>
        <v>40</v>
      </c>
      <c r="G15" s="69">
        <f>IF(SUMIF('Other Penalties Details'!$A:$A,$A15,'Other Penalties Details'!$C:$C)&gt;0,SUMIF('Other Penalties Details'!$A:$A,$A15,'Other Penalties Details'!$C:$C),"")</f>
      </c>
      <c r="H15" s="69">
        <f>IF(SUMIF('Other Penalties Details'!$A:$A,$A15,'Other Penalties Details'!$D:$D)&gt;0,SUMIF('Other Penalties Details'!$A:$A,$A15,'Other Penalties Details'!$D:$D),"")</f>
      </c>
      <c r="I15" s="69">
        <f>IF(SUMIF('Other Penalties Details'!$A:$A,$A15,'Other Penalties Details'!$E:$E)&gt;0,SUMIF('Other Penalties Details'!$A:$A,$A15,'Other Penalties Details'!$E:$E),"")</f>
      </c>
      <c r="J15" s="69">
        <f>IF(SUMIF('Other Penalties Details'!$A:$A,$A15,'Other Penalties Details'!$F:$F)&gt;0,SUMIF('Other Penalties Details'!$A:$A,$A15,'Other Penalties Details'!$F:$F),"")</f>
      </c>
      <c r="K15" s="68" t="str">
        <f t="shared" si="0"/>
        <v>0:40</v>
      </c>
    </row>
    <row r="16" spans="1:11" s="70" customFormat="1" ht="14.25" customHeight="1">
      <c r="A16" s="208">
        <v>11</v>
      </c>
      <c r="B16" s="206" t="str">
        <f>VLOOKUP($A16,Startlist!$B:$H,2,FALSE)</f>
        <v>J16</v>
      </c>
      <c r="C16" s="139" t="str">
        <f>VLOOKUP($A16,Startlist!$B:$H,3,FALSE)</f>
        <v>Kenneth Rauk</v>
      </c>
      <c r="D16" s="139" t="str">
        <f>VLOOKUP($A16,Startlist!$B:$H,4,FALSE)</f>
        <v>Martin Rauk</v>
      </c>
      <c r="E16" s="139" t="str">
        <f>VLOOKUP($A16,Startlist!$B:$H,7,FALSE)</f>
        <v>Ford Fiesta</v>
      </c>
      <c r="F16" s="69">
        <f>IF(SUMIF('Other Penalties Details'!$A:$A,$A16,'Other Penalties Details'!$B:$B)&gt;0,SUMIF('Other Penalties Details'!$A:$A,$A16,'Other Penalties Details'!$B:$B),"")</f>
        <v>40</v>
      </c>
      <c r="G16" s="69">
        <f>IF(SUMIF('Other Penalties Details'!$A:$A,$A16,'Other Penalties Details'!$C:$C)&gt;0,SUMIF('Other Penalties Details'!$A:$A,$A16,'Other Penalties Details'!$C:$C),"")</f>
      </c>
      <c r="H16" s="69">
        <f>IF(SUMIF('Other Penalties Details'!$A:$A,$A16,'Other Penalties Details'!$D:$D)&gt;0,SUMIF('Other Penalties Details'!$A:$A,$A16,'Other Penalties Details'!$D:$D),"")</f>
      </c>
      <c r="I16" s="69">
        <f>IF(SUMIF('Other Penalties Details'!$A:$A,$A16,'Other Penalties Details'!$E:$E)&gt;0,SUMIF('Other Penalties Details'!$A:$A,$A16,'Other Penalties Details'!$E:$E),"")</f>
      </c>
      <c r="J16" s="69">
        <f>IF(SUMIF('Other Penalties Details'!$A:$A,$A16,'Other Penalties Details'!$F:$F)&gt;0,SUMIF('Other Penalties Details'!$A:$A,$A16,'Other Penalties Details'!$F:$F),"")</f>
      </c>
      <c r="K16" s="68" t="str">
        <f t="shared" si="0"/>
        <v>0:40</v>
      </c>
    </row>
    <row r="17" spans="1:11" s="70" customFormat="1" ht="14.25" customHeight="1">
      <c r="A17" s="68">
        <v>12</v>
      </c>
      <c r="B17" s="206" t="str">
        <f>VLOOKUP($A17,Startlist!$B:$H,2,FALSE)</f>
        <v>J16</v>
      </c>
      <c r="C17" s="139" t="str">
        <f>VLOOKUP($A17,Startlist!$B:$H,3,FALSE)</f>
        <v>Trevon Aava</v>
      </c>
      <c r="D17" s="139" t="str">
        <f>VLOOKUP($A17,Startlist!$B:$H,4,FALSE)</f>
        <v>Urmo Aava</v>
      </c>
      <c r="E17" s="139" t="str">
        <f>VLOOKUP($A17,Startlist!$B:$H,7,FALSE)</f>
        <v>Renault Twingo</v>
      </c>
      <c r="F17" s="69">
        <f>IF(SUMIF('Other Penalties Details'!$A:$A,$A17,'Other Penalties Details'!$B:$B)&gt;0,SUMIF('Other Penalties Details'!$A:$A,$A17,'Other Penalties Details'!$B:$B),"")</f>
        <v>40</v>
      </c>
      <c r="G17" s="69">
        <f>IF(SUMIF('Other Penalties Details'!$A:$A,$A17,'Other Penalties Details'!$C:$C)&gt;0,SUMIF('Other Penalties Details'!$A:$A,$A17,'Other Penalties Details'!$C:$C),"")</f>
        <v>20</v>
      </c>
      <c r="H17" s="69">
        <f>IF(SUMIF('Other Penalties Details'!$A:$A,$A17,'Other Penalties Details'!$D:$D)&gt;0,SUMIF('Other Penalties Details'!$A:$A,$A17,'Other Penalties Details'!$D:$D),"")</f>
      </c>
      <c r="I17" s="69">
        <f>IF(SUMIF('Other Penalties Details'!$A:$A,$A17,'Other Penalties Details'!$E:$E)&gt;0,SUMIF('Other Penalties Details'!$A:$A,$A17,'Other Penalties Details'!$E:$E),"")</f>
      </c>
      <c r="J17" s="69">
        <f>IF(SUMIF('Other Penalties Details'!$A:$A,$A17,'Other Penalties Details'!$F:$F)&gt;0,SUMIF('Other Penalties Details'!$A:$A,$A17,'Other Penalties Details'!$F:$F),"")</f>
      </c>
      <c r="K17" s="68" t="str">
        <f t="shared" si="0"/>
        <v>1:00</v>
      </c>
    </row>
    <row r="18" spans="1:11" s="70" customFormat="1" ht="14.25" customHeight="1">
      <c r="A18" s="68">
        <v>14</v>
      </c>
      <c r="B18" s="206" t="str">
        <f>VLOOKUP($A18,Startlist!$B:$H,2,FALSE)</f>
        <v>J16</v>
      </c>
      <c r="C18" s="139" t="str">
        <f>VLOOKUP($A18,Startlist!$B:$H,3,FALSE)</f>
        <v>Robin Roose</v>
      </c>
      <c r="D18" s="139" t="str">
        <f>VLOOKUP($A18,Startlist!$B:$H,4,FALSE)</f>
        <v>Kristjan Koik</v>
      </c>
      <c r="E18" s="139" t="str">
        <f>VLOOKUP($A18,Startlist!$B:$H,7,FALSE)</f>
        <v>Ford Fiesta</v>
      </c>
      <c r="F18" s="69">
        <f>IF(SUMIF('Other Penalties Details'!$A:$A,$A18,'Other Penalties Details'!$B:$B)&gt;0,SUMIF('Other Penalties Details'!$A:$A,$A18,'Other Penalties Details'!$B:$B),"")</f>
        <v>20</v>
      </c>
      <c r="G18" s="69">
        <f>IF(SUMIF('Other Penalties Details'!$A:$A,$A18,'Other Penalties Details'!$C:$C)&gt;0,SUMIF('Other Penalties Details'!$A:$A,$A18,'Other Penalties Details'!$C:$C),"")</f>
      </c>
      <c r="H18" s="69">
        <f>IF(SUMIF('Other Penalties Details'!$A:$A,$A18,'Other Penalties Details'!$D:$D)&gt;0,SUMIF('Other Penalties Details'!$A:$A,$A18,'Other Penalties Details'!$D:$D),"")</f>
      </c>
      <c r="I18" s="69">
        <f>IF(SUMIF('Other Penalties Details'!$A:$A,$A18,'Other Penalties Details'!$E:$E)&gt;0,SUMIF('Other Penalties Details'!$A:$A,$A18,'Other Penalties Details'!$E:$E),"")</f>
      </c>
      <c r="J18" s="69">
        <f>IF(SUMIF('Other Penalties Details'!$A:$A,$A18,'Other Penalties Details'!$F:$F)&gt;0,SUMIF('Other Penalties Details'!$A:$A,$A18,'Other Penalties Details'!$F:$F),"")</f>
      </c>
      <c r="K18" s="68" t="str">
        <f t="shared" si="0"/>
        <v>0:20</v>
      </c>
    </row>
    <row r="19" spans="1:11" s="70" customFormat="1" ht="14.25" customHeight="1">
      <c r="A19" s="68">
        <v>15</v>
      </c>
      <c r="B19" s="206" t="str">
        <f>VLOOKUP($A19,Startlist!$B:$H,2,FALSE)</f>
        <v>J18</v>
      </c>
      <c r="C19" s="139" t="str">
        <f>VLOOKUP($A19,Startlist!$B:$H,3,FALSE)</f>
        <v>Mattias Aivo Karik</v>
      </c>
      <c r="D19" s="139" t="str">
        <f>VLOOKUP($A19,Startlist!$B:$H,4,FALSE)</f>
        <v>Jaanus Hõbemägi</v>
      </c>
      <c r="E19" s="139" t="str">
        <f>VLOOKUP($A19,Startlist!$B:$H,7,FALSE)</f>
        <v>Toyota Yaris</v>
      </c>
      <c r="F19" s="69">
        <f>IF(SUMIF('Other Penalties Details'!$A:$A,$A19,'Other Penalties Details'!$B:$B)&gt;0,SUMIF('Other Penalties Details'!$A:$A,$A19,'Other Penalties Details'!$B:$B),"")</f>
      </c>
      <c r="G19" s="69">
        <f>IF(SUMIF('Other Penalties Details'!$A:$A,$A19,'Other Penalties Details'!$C:$C)&gt;0,SUMIF('Other Penalties Details'!$A:$A,$A19,'Other Penalties Details'!$C:$C),"")</f>
      </c>
      <c r="H19" s="69">
        <f>IF(SUMIF('Other Penalties Details'!$A:$A,$A19,'Other Penalties Details'!$D:$D)&gt;0,SUMIF('Other Penalties Details'!$A:$A,$A19,'Other Penalties Details'!$D:$D),"")</f>
      </c>
      <c r="I19" s="69">
        <f>IF(SUMIF('Other Penalties Details'!$A:$A,$A19,'Other Penalties Details'!$E:$E)&gt;0,SUMIF('Other Penalties Details'!$A:$A,$A19,'Other Penalties Details'!$E:$E),"")</f>
      </c>
      <c r="J19" s="69">
        <f>IF(SUMIF('Other Penalties Details'!$A:$A,$A19,'Other Penalties Details'!$F:$F)&gt;0,SUMIF('Other Penalties Details'!$A:$A,$A19,'Other Penalties Details'!$F:$F),"")</f>
      </c>
      <c r="K19" s="68">
        <f t="shared" si="0"/>
      </c>
    </row>
    <row r="20" spans="1:11" s="70" customFormat="1" ht="14.25" customHeight="1">
      <c r="A20" s="68">
        <v>16</v>
      </c>
      <c r="B20" s="206" t="str">
        <f>VLOOKUP($A20,Startlist!$B:$H,2,FALSE)</f>
        <v>J16</v>
      </c>
      <c r="C20" s="139" t="str">
        <f>VLOOKUP($A20,Startlist!$B:$H,3,FALSE)</f>
        <v>Grete Mia Koha</v>
      </c>
      <c r="D20" s="139" t="str">
        <f>VLOOKUP($A20,Startlist!$B:$H,4,FALSE)</f>
        <v>Taavi Koha</v>
      </c>
      <c r="E20" s="139" t="str">
        <f>VLOOKUP($A20,Startlist!$B:$H,7,FALSE)</f>
        <v>Ford Fiesta</v>
      </c>
      <c r="F20" s="69">
        <f>IF(SUMIF('Other Penalties Details'!$A:$A,$A20,'Other Penalties Details'!$B:$B)&gt;0,SUMIF('Other Penalties Details'!$A:$A,$A20,'Other Penalties Details'!$B:$B),"")</f>
        <v>20</v>
      </c>
      <c r="G20" s="69">
        <f>IF(SUMIF('Other Penalties Details'!$A:$A,$A20,'Other Penalties Details'!$C:$C)&gt;0,SUMIF('Other Penalties Details'!$A:$A,$A20,'Other Penalties Details'!$C:$C),"")</f>
      </c>
      <c r="H20" s="69">
        <f>IF(SUMIF('Other Penalties Details'!$A:$A,$A20,'Other Penalties Details'!$D:$D)&gt;0,SUMIF('Other Penalties Details'!$A:$A,$A20,'Other Penalties Details'!$D:$D),"")</f>
      </c>
      <c r="I20" s="69">
        <f>IF(SUMIF('Other Penalties Details'!$A:$A,$A20,'Other Penalties Details'!$E:$E)&gt;0,SUMIF('Other Penalties Details'!$A:$A,$A20,'Other Penalties Details'!$E:$E),"")</f>
      </c>
      <c r="J20" s="69">
        <f>IF(SUMIF('Other Penalties Details'!$A:$A,$A20,'Other Penalties Details'!$F:$F)&gt;0,SUMIF('Other Penalties Details'!$A:$A,$A20,'Other Penalties Details'!$F:$F),"")</f>
      </c>
      <c r="K20" s="68" t="str">
        <f t="shared" si="0"/>
        <v>0:20</v>
      </c>
    </row>
    <row r="21" spans="1:11" s="70" customFormat="1" ht="14.25" customHeight="1">
      <c r="A21" s="68">
        <v>17</v>
      </c>
      <c r="B21" s="206" t="str">
        <f>VLOOKUP($A21,Startlist!$B:$H,2,FALSE)</f>
        <v>J16</v>
      </c>
      <c r="C21" s="139" t="str">
        <f>VLOOKUP($A21,Startlist!$B:$H,3,FALSE)</f>
        <v>Marten Meindorf</v>
      </c>
      <c r="D21" s="139" t="str">
        <f>VLOOKUP($A21,Startlist!$B:$H,4,FALSE)</f>
        <v>Sten Kiilberg</v>
      </c>
      <c r="E21" s="139" t="str">
        <f>VLOOKUP($A21,Startlist!$B:$H,7,FALSE)</f>
        <v>Peugeot 206</v>
      </c>
      <c r="F21" s="69">
        <f>IF(SUMIF('Other Penalties Details'!$A:$A,$A21,'Other Penalties Details'!$B:$B)&gt;0,SUMIF('Other Penalties Details'!$A:$A,$A21,'Other Penalties Details'!$B:$B),"")</f>
      </c>
      <c r="G21" s="69">
        <f>IF(SUMIF('Other Penalties Details'!$A:$A,$A21,'Other Penalties Details'!$C:$C)&gt;0,SUMIF('Other Penalties Details'!$A:$A,$A21,'Other Penalties Details'!$C:$C),"")</f>
      </c>
      <c r="H21" s="69">
        <f>IF(SUMIF('Other Penalties Details'!$A:$A,$A21,'Other Penalties Details'!$D:$D)&gt;0,SUMIF('Other Penalties Details'!$A:$A,$A21,'Other Penalties Details'!$D:$D),"")</f>
      </c>
      <c r="I21" s="69">
        <f>IF(SUMIF('Other Penalties Details'!$A:$A,$A21,'Other Penalties Details'!$E:$E)&gt;0,SUMIF('Other Penalties Details'!$A:$A,$A21,'Other Penalties Details'!$E:$E),"")</f>
      </c>
      <c r="J21" s="69">
        <f>IF(SUMIF('Other Penalties Details'!$A:$A,$A21,'Other Penalties Details'!$F:$F)&gt;0,SUMIF('Other Penalties Details'!$A:$A,$A21,'Other Penalties Details'!$F:$F),"")</f>
      </c>
      <c r="K21" s="68">
        <f t="shared" si="0"/>
      </c>
    </row>
    <row r="22" spans="1:11" s="70" customFormat="1" ht="14.25" customHeight="1">
      <c r="A22" s="208">
        <v>18</v>
      </c>
      <c r="B22" s="206" t="str">
        <f>VLOOKUP($A22,Startlist!$B:$H,2,FALSE)</f>
        <v>J16</v>
      </c>
      <c r="C22" s="139" t="str">
        <f>VLOOKUP($A22,Startlist!$B:$H,3,FALSE)</f>
        <v>Sebastian Kupri</v>
      </c>
      <c r="D22" s="139" t="str">
        <f>VLOOKUP($A22,Startlist!$B:$H,4,FALSE)</f>
        <v>Alari Kupri</v>
      </c>
      <c r="E22" s="139" t="str">
        <f>VLOOKUP($A22,Startlist!$B:$H,7,FALSE)</f>
        <v>Honda Civic</v>
      </c>
      <c r="F22" s="69">
        <f>IF(SUMIF('Other Penalties Details'!$A:$A,$A22,'Other Penalties Details'!$B:$B)&gt;0,SUMIF('Other Penalties Details'!$A:$A,$A22,'Other Penalties Details'!$B:$B),"")</f>
      </c>
      <c r="G22" s="69">
        <f>IF(SUMIF('Other Penalties Details'!$A:$A,$A22,'Other Penalties Details'!$C:$C)&gt;0,SUMIF('Other Penalties Details'!$A:$A,$A22,'Other Penalties Details'!$C:$C),"")</f>
        <v>20</v>
      </c>
      <c r="H22" s="69">
        <f>IF(SUMIF('Other Penalties Details'!$A:$A,$A22,'Other Penalties Details'!$D:$D)&gt;0,SUMIF('Other Penalties Details'!$A:$A,$A22,'Other Penalties Details'!$D:$D),"")</f>
        <v>10</v>
      </c>
      <c r="I22" s="69">
        <f>IF(SUMIF('Other Penalties Details'!$A:$A,$A22,'Other Penalties Details'!$E:$E)&gt;0,SUMIF('Other Penalties Details'!$A:$A,$A22,'Other Penalties Details'!$E:$E),"")</f>
      </c>
      <c r="J22" s="69">
        <f>IF(SUMIF('Other Penalties Details'!$A:$A,$A22,'Other Penalties Details'!$F:$F)&gt;0,SUMIF('Other Penalties Details'!$A:$A,$A22,'Other Penalties Details'!$F:$F),"")</f>
      </c>
      <c r="K22" s="68" t="str">
        <f t="shared" si="0"/>
        <v>0:30</v>
      </c>
    </row>
    <row r="23" spans="1:11" s="70" customFormat="1" ht="14.25" customHeight="1">
      <c r="A23" s="68">
        <v>19</v>
      </c>
      <c r="B23" s="206" t="str">
        <f>VLOOKUP($A23,Startlist!$B:$H,2,FALSE)</f>
        <v>J16</v>
      </c>
      <c r="C23" s="139" t="str">
        <f>VLOOKUP($A23,Startlist!$B:$H,3,FALSE)</f>
        <v>Henry Tegova</v>
      </c>
      <c r="D23" s="139" t="str">
        <f>VLOOKUP($A23,Startlist!$B:$H,4,FALSE)</f>
        <v>Martin Juga</v>
      </c>
      <c r="E23" s="139" t="str">
        <f>VLOOKUP($A23,Startlist!$B:$H,7,FALSE)</f>
        <v>Ford Fiesta</v>
      </c>
      <c r="F23" s="69">
        <f>IF(SUMIF('Other Penalties Details'!$A:$A,$A23,'Other Penalties Details'!$B:$B)&gt;0,SUMIF('Other Penalties Details'!$A:$A,$A23,'Other Penalties Details'!$B:$B),"")</f>
      </c>
      <c r="G23" s="69">
        <f>IF(SUMIF('Other Penalties Details'!$A:$A,$A23,'Other Penalties Details'!$C:$C)&gt;0,SUMIF('Other Penalties Details'!$A:$A,$A23,'Other Penalties Details'!$C:$C),"")</f>
      </c>
      <c r="H23" s="69">
        <f>IF(SUMIF('Other Penalties Details'!$A:$A,$A23,'Other Penalties Details'!$D:$D)&gt;0,SUMIF('Other Penalties Details'!$A:$A,$A23,'Other Penalties Details'!$D:$D),"")</f>
      </c>
      <c r="I23" s="69">
        <f>IF(SUMIF('Other Penalties Details'!$A:$A,$A23,'Other Penalties Details'!$E:$E)&gt;0,SUMIF('Other Penalties Details'!$A:$A,$A23,'Other Penalties Details'!$E:$E),"")</f>
      </c>
      <c r="J23" s="69">
        <f>IF(SUMIF('Other Penalties Details'!$A:$A,$A23,'Other Penalties Details'!$F:$F)&gt;0,SUMIF('Other Penalties Details'!$A:$A,$A23,'Other Penalties Details'!$F:$F),"")</f>
      </c>
      <c r="K23" s="68">
        <f t="shared" si="0"/>
      </c>
    </row>
    <row r="24" spans="1:11" s="70" customFormat="1" ht="14.25" customHeight="1">
      <c r="A24" s="209">
        <v>20</v>
      </c>
      <c r="B24" s="138" t="str">
        <f>VLOOKUP($A24,Startlist!$B:$H,2,FALSE)</f>
        <v>J16</v>
      </c>
      <c r="C24" s="139" t="str">
        <f>VLOOKUP($A24,Startlist!$B:$H,3,FALSE)</f>
        <v>Romet Reimal</v>
      </c>
      <c r="D24" s="139" t="str">
        <f>VLOOKUP($A24,Startlist!$B:$H,4,FALSE)</f>
        <v>Inga Reimal</v>
      </c>
      <c r="E24" s="139" t="str">
        <f>VLOOKUP($A24,Startlist!$B:$H,7,FALSE)</f>
        <v>Citroen C2</v>
      </c>
      <c r="F24" s="69">
        <f>IF(SUMIF('Other Penalties Details'!$A:$A,$A24,'Other Penalties Details'!$B:$B)&gt;0,SUMIF('Other Penalties Details'!$A:$A,$A24,'Other Penalties Details'!$B:$B),"")</f>
      </c>
      <c r="G24" s="69">
        <f>IF(SUMIF('Other Penalties Details'!$A:$A,$A24,'Other Penalties Details'!$C:$C)&gt;0,SUMIF('Other Penalties Details'!$A:$A,$A24,'Other Penalties Details'!$C:$C),"")</f>
      </c>
      <c r="H24" s="69">
        <f>IF(SUMIF('Other Penalties Details'!$A:$A,$A24,'Other Penalties Details'!$D:$D)&gt;0,SUMIF('Other Penalties Details'!$A:$A,$A24,'Other Penalties Details'!$D:$D),"")</f>
      </c>
      <c r="I24" s="69">
        <f>IF(SUMIF('Other Penalties Details'!$A:$A,$A24,'Other Penalties Details'!$E:$E)&gt;0,SUMIF('Other Penalties Details'!$A:$A,$A24,'Other Penalties Details'!$E:$E),"")</f>
      </c>
      <c r="J24" s="69">
        <f>IF(SUMIF('Other Penalties Details'!$A:$A,$A24,'Other Penalties Details'!$F:$F)&gt;0,SUMIF('Other Penalties Details'!$A:$A,$A24,'Other Penalties Details'!$F:$F),"")</f>
      </c>
      <c r="K24" s="68">
        <f t="shared" si="0"/>
      </c>
    </row>
    <row r="25" spans="1:11" s="70" customFormat="1" ht="14.25" customHeight="1">
      <c r="A25" s="207">
        <v>21</v>
      </c>
      <c r="B25" s="138" t="str">
        <f>VLOOKUP($A25,Startlist!$B:$H,2,FALSE)</f>
        <v>J16</v>
      </c>
      <c r="C25" s="139" t="str">
        <f>VLOOKUP($A25,Startlist!$B:$H,3,FALSE)</f>
        <v>Kaspar Kaasik</v>
      </c>
      <c r="D25" s="139" t="str">
        <f>VLOOKUP($A25,Startlist!$B:$H,4,FALSE)</f>
        <v>Tenel Tilk</v>
      </c>
      <c r="E25" s="139" t="str">
        <f>VLOOKUP($A25,Startlist!$B:$H,7,FALSE)</f>
        <v>Ford Fiesta</v>
      </c>
      <c r="F25" s="69">
        <f>IF(SUMIF('Other Penalties Details'!$A:$A,$A25,'Other Penalties Details'!$B:$B)&gt;0,SUMIF('Other Penalties Details'!$A:$A,$A25,'Other Penalties Details'!$B:$B),"")</f>
        <v>20</v>
      </c>
      <c r="G25" s="69">
        <f>IF(SUMIF('Other Penalties Details'!$A:$A,$A25,'Other Penalties Details'!$C:$C)&gt;0,SUMIF('Other Penalties Details'!$A:$A,$A25,'Other Penalties Details'!$C:$C),"")</f>
        <v>20</v>
      </c>
      <c r="H25" s="69">
        <f>IF(SUMIF('Other Penalties Details'!$A:$A,$A25,'Other Penalties Details'!$D:$D)&gt;0,SUMIF('Other Penalties Details'!$A:$A,$A25,'Other Penalties Details'!$D:$D),"")</f>
        <v>60</v>
      </c>
      <c r="I25" s="69">
        <f>IF(SUMIF('Other Penalties Details'!$A:$A,$A25,'Other Penalties Details'!$E:$E)&gt;0,SUMIF('Other Penalties Details'!$A:$A,$A25,'Other Penalties Details'!$E:$E),"")</f>
      </c>
      <c r="J25" s="69">
        <f>IF(SUMIF('Other Penalties Details'!$A:$A,$A25,'Other Penalties Details'!$F:$F)&gt;0,SUMIF('Other Penalties Details'!$A:$A,$A25,'Other Penalties Details'!$F:$F),"")</f>
      </c>
      <c r="K25" s="68" t="str">
        <f t="shared" si="0"/>
        <v>1:40</v>
      </c>
    </row>
    <row r="26" spans="1:11" s="70" customFormat="1" ht="14.25" customHeight="1">
      <c r="A26" s="68">
        <v>22</v>
      </c>
      <c r="B26" s="206" t="str">
        <f>VLOOKUP($A26,Startlist!$B:$H,2,FALSE)</f>
        <v>J16</v>
      </c>
      <c r="C26" s="139" t="str">
        <f>VLOOKUP($A26,Startlist!$B:$H,3,FALSE)</f>
        <v>Jüri Jürisaar</v>
      </c>
      <c r="D26" s="139" t="str">
        <f>VLOOKUP($A26,Startlist!$B:$H,4,FALSE)</f>
        <v>Mattias Tõnts</v>
      </c>
      <c r="E26" s="139" t="str">
        <f>VLOOKUP($A26,Startlist!$B:$H,7,FALSE)</f>
        <v>BMW 316</v>
      </c>
      <c r="F26" s="69">
        <f>IF(SUMIF('Other Penalties Details'!$A:$A,$A26,'Other Penalties Details'!$B:$B)&gt;0,SUMIF('Other Penalties Details'!$A:$A,$A26,'Other Penalties Details'!$B:$B),"")</f>
      </c>
      <c r="G26" s="69">
        <f>IF(SUMIF('Other Penalties Details'!$A:$A,$A26,'Other Penalties Details'!$C:$C)&gt;0,SUMIF('Other Penalties Details'!$A:$A,$A26,'Other Penalties Details'!$C:$C),"")</f>
      </c>
      <c r="H26" s="69">
        <f>IF(SUMIF('Other Penalties Details'!$A:$A,$A26,'Other Penalties Details'!$D:$D)&gt;0,SUMIF('Other Penalties Details'!$A:$A,$A26,'Other Penalties Details'!$D:$D),"")</f>
      </c>
      <c r="I26" s="69">
        <f>IF(SUMIF('Other Penalties Details'!$A:$A,$A26,'Other Penalties Details'!$E:$E)&gt;0,SUMIF('Other Penalties Details'!$A:$A,$A26,'Other Penalties Details'!$E:$E),"")</f>
      </c>
      <c r="J26" s="69">
        <f>IF(SUMIF('Other Penalties Details'!$A:$A,$A26,'Other Penalties Details'!$F:$F)&gt;0,SUMIF('Other Penalties Details'!$A:$A,$A26,'Other Penalties Details'!$F:$F),"")</f>
      </c>
      <c r="K26" s="68">
        <f t="shared" si="0"/>
      </c>
    </row>
    <row r="27" spans="1:11" s="70" customFormat="1" ht="14.25" customHeight="1">
      <c r="A27" s="208">
        <v>23</v>
      </c>
      <c r="B27" s="138" t="str">
        <f>VLOOKUP($A27,Startlist!$B:$H,2,FALSE)</f>
        <v>J16</v>
      </c>
      <c r="C27" s="139" t="str">
        <f>VLOOKUP($A27,Startlist!$B:$H,3,FALSE)</f>
        <v>Sander Mõik</v>
      </c>
      <c r="D27" s="139" t="str">
        <f>VLOOKUP($A27,Startlist!$B:$H,4,FALSE)</f>
        <v>Raigo Reimal</v>
      </c>
      <c r="E27" s="139" t="str">
        <f>VLOOKUP($A27,Startlist!$B:$H,7,FALSE)</f>
        <v>Ford Fiesta</v>
      </c>
      <c r="F27" s="69">
        <f>IF(SUMIF('Other Penalties Details'!$A:$A,$A27,'Other Penalties Details'!$B:$B)&gt;0,SUMIF('Other Penalties Details'!$A:$A,$A27,'Other Penalties Details'!$B:$B),"")</f>
        <v>20</v>
      </c>
      <c r="G27" s="69">
        <f>IF(SUMIF('Other Penalties Details'!$A:$A,$A27,'Other Penalties Details'!$C:$C)&gt;0,SUMIF('Other Penalties Details'!$A:$A,$A27,'Other Penalties Details'!$C:$C),"")</f>
        <v>20</v>
      </c>
      <c r="H27" s="69">
        <f>IF(SUMIF('Other Penalties Details'!$A:$A,$A27,'Other Penalties Details'!$D:$D)&gt;0,SUMIF('Other Penalties Details'!$A:$A,$A27,'Other Penalties Details'!$D:$D),"")</f>
      </c>
      <c r="I27" s="69">
        <f>IF(SUMIF('Other Penalties Details'!$A:$A,$A27,'Other Penalties Details'!$E:$E)&gt;0,SUMIF('Other Penalties Details'!$A:$A,$A27,'Other Penalties Details'!$E:$E),"")</f>
      </c>
      <c r="J27" s="69">
        <f>IF(SUMIF('Other Penalties Details'!$A:$A,$A27,'Other Penalties Details'!$F:$F)&gt;0,SUMIF('Other Penalties Details'!$A:$A,$A27,'Other Penalties Details'!$F:$F),"")</f>
      </c>
      <c r="K27" s="68" t="str">
        <f t="shared" si="0"/>
        <v>0:40</v>
      </c>
    </row>
    <row r="28" spans="1:11" s="70" customFormat="1" ht="14.25" customHeight="1">
      <c r="A28" s="68">
        <v>24</v>
      </c>
      <c r="B28" s="206" t="str">
        <f>VLOOKUP($A28,Startlist!$B:$H,2,FALSE)</f>
        <v>J16</v>
      </c>
      <c r="C28" s="139" t="str">
        <f>VLOOKUP($A28,Startlist!$B:$H,3,FALSE)</f>
        <v>Mairo Tiks</v>
      </c>
      <c r="D28" s="139" t="str">
        <f>VLOOKUP($A28,Startlist!$B:$H,4,FALSE)</f>
        <v>Alo Lond</v>
      </c>
      <c r="E28" s="139" t="str">
        <f>VLOOKUP($A28,Startlist!$B:$H,7,FALSE)</f>
        <v>Honda Civic</v>
      </c>
      <c r="F28" s="69">
        <f>IF(SUMIF('Other Penalties Details'!$A:$A,$A28,'Other Penalties Details'!$B:$B)&gt;0,SUMIF('Other Penalties Details'!$A:$A,$A28,'Other Penalties Details'!$B:$B),"")</f>
      </c>
      <c r="G28" s="69">
        <f>IF(SUMIF('Other Penalties Details'!$A:$A,$A28,'Other Penalties Details'!$C:$C)&gt;0,SUMIF('Other Penalties Details'!$A:$A,$A28,'Other Penalties Details'!$C:$C),"")</f>
      </c>
      <c r="H28" s="69">
        <f>IF(SUMIF('Other Penalties Details'!$A:$A,$A28,'Other Penalties Details'!$D:$D)&gt;0,SUMIF('Other Penalties Details'!$A:$A,$A28,'Other Penalties Details'!$D:$D),"")</f>
        <v>60</v>
      </c>
      <c r="I28" s="69">
        <f>IF(SUMIF('Other Penalties Details'!$A:$A,$A28,'Other Penalties Details'!$E:$E)&gt;0,SUMIF('Other Penalties Details'!$A:$A,$A28,'Other Penalties Details'!$E:$E),"")</f>
      </c>
      <c r="J28" s="69">
        <f>IF(SUMIF('Other Penalties Details'!$A:$A,$A28,'Other Penalties Details'!$F:$F)&gt;0,SUMIF('Other Penalties Details'!$A:$A,$A28,'Other Penalties Details'!$F:$F),"")</f>
      </c>
      <c r="K28" s="68" t="str">
        <f t="shared" si="0"/>
        <v>1:00</v>
      </c>
    </row>
    <row r="29" spans="1:11" s="70" customFormat="1" ht="14.25" customHeight="1">
      <c r="A29" s="208">
        <v>26</v>
      </c>
      <c r="B29" s="206" t="str">
        <f>VLOOKUP($A29,Startlist!$B:$H,2,FALSE)</f>
        <v>J18</v>
      </c>
      <c r="C29" s="139" t="str">
        <f>VLOOKUP($A29,Startlist!$B:$H,3,FALSE)</f>
        <v>Andre Juhe</v>
      </c>
      <c r="D29" s="139" t="str">
        <f>VLOOKUP($A29,Startlist!$B:$H,4,FALSE)</f>
        <v>Veiko Kimber</v>
      </c>
      <c r="E29" s="139" t="str">
        <f>VLOOKUP($A29,Startlist!$B:$H,7,FALSE)</f>
        <v>Honda Civic Type-R</v>
      </c>
      <c r="F29" s="69">
        <f>IF(SUMIF('Other Penalties Details'!$A:$A,$A29,'Other Penalties Details'!$B:$B)&gt;0,SUMIF('Other Penalties Details'!$A:$A,$A29,'Other Penalties Details'!$B:$B),"")</f>
        <v>20</v>
      </c>
      <c r="G29" s="69">
        <f>IF(SUMIF('Other Penalties Details'!$A:$A,$A29,'Other Penalties Details'!$C:$C)&gt;0,SUMIF('Other Penalties Details'!$A:$A,$A29,'Other Penalties Details'!$C:$C),"")</f>
      </c>
      <c r="H29" s="69">
        <f>IF(SUMIF('Other Penalties Details'!$A:$A,$A29,'Other Penalties Details'!$D:$D)&gt;0,SUMIF('Other Penalties Details'!$A:$A,$A29,'Other Penalties Details'!$D:$D),"")</f>
      </c>
      <c r="I29" s="69">
        <f>IF(SUMIF('Other Penalties Details'!$A:$A,$A29,'Other Penalties Details'!$E:$E)&gt;0,SUMIF('Other Penalties Details'!$A:$A,$A29,'Other Penalties Details'!$E:$E),"")</f>
      </c>
      <c r="J29" s="69">
        <f>IF(SUMIF('Other Penalties Details'!$A:$A,$A29,'Other Penalties Details'!$F:$F)&gt;0,SUMIF('Other Penalties Details'!$A:$A,$A29,'Other Penalties Details'!$F:$F),"")</f>
      </c>
      <c r="K29" s="68" t="str">
        <f t="shared" si="0"/>
        <v>0:20</v>
      </c>
    </row>
    <row r="30" spans="1:11" s="70" customFormat="1" ht="14.25" customHeight="1">
      <c r="A30" s="68">
        <v>27</v>
      </c>
      <c r="B30" s="206" t="str">
        <f>VLOOKUP($A30,Startlist!$B:$H,2,FALSE)</f>
        <v>J16</v>
      </c>
      <c r="C30" s="139" t="str">
        <f>VLOOKUP($A30,Startlist!$B:$H,3,FALSE)</f>
        <v>Kerli Vilu</v>
      </c>
      <c r="D30" s="139" t="str">
        <f>VLOOKUP($A30,Startlist!$B:$H,4,FALSE)</f>
        <v>Arvo Liimann</v>
      </c>
      <c r="E30" s="139" t="str">
        <f>VLOOKUP($A30,Startlist!$B:$H,7,FALSE)</f>
        <v>Ford Fiesta</v>
      </c>
      <c r="F30" s="69">
        <f>IF(SUMIF('Other Penalties Details'!$A:$A,$A30,'Other Penalties Details'!$B:$B)&gt;0,SUMIF('Other Penalties Details'!$A:$A,$A30,'Other Penalties Details'!$B:$B),"")</f>
      </c>
      <c r="G30" s="69">
        <f>IF(SUMIF('Other Penalties Details'!$A:$A,$A30,'Other Penalties Details'!$C:$C)&gt;0,SUMIF('Other Penalties Details'!$A:$A,$A30,'Other Penalties Details'!$C:$C),"")</f>
      </c>
      <c r="H30" s="69">
        <f>IF(SUMIF('Other Penalties Details'!$A:$A,$A30,'Other Penalties Details'!$D:$D)&gt;0,SUMIF('Other Penalties Details'!$A:$A,$A30,'Other Penalties Details'!$D:$D),"")</f>
        <v>20</v>
      </c>
      <c r="I30" s="69">
        <f>IF(SUMIF('Other Penalties Details'!$A:$A,$A30,'Other Penalties Details'!$E:$E)&gt;0,SUMIF('Other Penalties Details'!$A:$A,$A30,'Other Penalties Details'!$E:$E),"")</f>
      </c>
      <c r="J30" s="69">
        <f>IF(SUMIF('Other Penalties Details'!$A:$A,$A30,'Other Penalties Details'!$F:$F)&gt;0,SUMIF('Other Penalties Details'!$A:$A,$A30,'Other Penalties Details'!$F:$F),"")</f>
      </c>
      <c r="K30" s="68" t="str">
        <f t="shared" si="0"/>
        <v>0:20</v>
      </c>
    </row>
    <row r="31" spans="1:11" s="70" customFormat="1" ht="14.25" customHeight="1">
      <c r="A31" s="209">
        <v>28</v>
      </c>
      <c r="B31" s="206" t="str">
        <f>VLOOKUP($A31,Startlist!$B:$H,2,FALSE)</f>
        <v>J16</v>
      </c>
      <c r="C31" s="139" t="str">
        <f>VLOOKUP($A31,Startlist!$B:$H,3,FALSE)</f>
        <v>Lukas Leivat</v>
      </c>
      <c r="D31" s="139" t="str">
        <f>VLOOKUP($A31,Startlist!$B:$H,4,FALSE)</f>
        <v>Kauri Pannas</v>
      </c>
      <c r="E31" s="139" t="str">
        <f>VLOOKUP($A31,Startlist!$B:$H,7,FALSE)</f>
        <v>Ford Fiesta</v>
      </c>
      <c r="F31" s="69">
        <f>IF(SUMIF('Other Penalties Details'!$A:$A,$A31,'Other Penalties Details'!$B:$B)&gt;0,SUMIF('Other Penalties Details'!$A:$A,$A31,'Other Penalties Details'!$B:$B),"")</f>
        <v>40</v>
      </c>
      <c r="G31" s="69">
        <f>IF(SUMIF('Other Penalties Details'!$A:$A,$A31,'Other Penalties Details'!$C:$C)&gt;0,SUMIF('Other Penalties Details'!$A:$A,$A31,'Other Penalties Details'!$C:$C),"")</f>
        <v>20</v>
      </c>
      <c r="H31" s="69">
        <f>IF(SUMIF('Other Penalties Details'!$A:$A,$A31,'Other Penalties Details'!$D:$D)&gt;0,SUMIF('Other Penalties Details'!$A:$A,$A31,'Other Penalties Details'!$D:$D),"")</f>
      </c>
      <c r="I31" s="69">
        <f>IF(SUMIF('Other Penalties Details'!$A:$A,$A31,'Other Penalties Details'!$E:$E)&gt;0,SUMIF('Other Penalties Details'!$A:$A,$A31,'Other Penalties Details'!$E:$E),"")</f>
      </c>
      <c r="J31" s="69">
        <f>IF(SUMIF('Other Penalties Details'!$A:$A,$A31,'Other Penalties Details'!$F:$F)&gt;0,SUMIF('Other Penalties Details'!$A:$A,$A31,'Other Penalties Details'!$F:$F),"")</f>
      </c>
      <c r="K31" s="68" t="str">
        <f t="shared" si="0"/>
        <v>1:00</v>
      </c>
    </row>
    <row r="32" spans="1:11" s="70" customFormat="1" ht="14.25" customHeight="1">
      <c r="A32" s="68">
        <v>29</v>
      </c>
      <c r="B32" s="206" t="str">
        <f>VLOOKUP($A32,Startlist!$B:$H,2,FALSE)</f>
        <v>J16</v>
      </c>
      <c r="C32" s="139" t="str">
        <f>VLOOKUP($A32,Startlist!$B:$H,3,FALSE)</f>
        <v>Mirek Jr Matikainen</v>
      </c>
      <c r="D32" s="139" t="str">
        <f>VLOOKUP($A32,Startlist!$B:$H,4,FALSE)</f>
        <v>Taavo Lauk</v>
      </c>
      <c r="E32" s="139" t="str">
        <f>VLOOKUP($A32,Startlist!$B:$H,7,FALSE)</f>
        <v>Ford Fiesta</v>
      </c>
      <c r="F32" s="69">
        <f>IF(SUMIF('Other Penalties Details'!$A:$A,$A32,'Other Penalties Details'!$B:$B)&gt;0,SUMIF('Other Penalties Details'!$A:$A,$A32,'Other Penalties Details'!$B:$B),"")</f>
        <v>20</v>
      </c>
      <c r="G32" s="69">
        <f>IF(SUMIF('Other Penalties Details'!$A:$A,$A32,'Other Penalties Details'!$C:$C)&gt;0,SUMIF('Other Penalties Details'!$A:$A,$A32,'Other Penalties Details'!$C:$C),"")</f>
      </c>
      <c r="H32" s="69">
        <f>IF(SUMIF('Other Penalties Details'!$A:$A,$A32,'Other Penalties Details'!$D:$D)&gt;0,SUMIF('Other Penalties Details'!$A:$A,$A32,'Other Penalties Details'!$D:$D),"")</f>
        <v>20</v>
      </c>
      <c r="I32" s="69">
        <f>IF(SUMIF('Other Penalties Details'!$A:$A,$A32,'Other Penalties Details'!$E:$E)&gt;0,SUMIF('Other Penalties Details'!$A:$A,$A32,'Other Penalties Details'!$E:$E),"")</f>
      </c>
      <c r="J32" s="69">
        <f>IF(SUMIF('Other Penalties Details'!$A:$A,$A32,'Other Penalties Details'!$F:$F)&gt;0,SUMIF('Other Penalties Details'!$A:$A,$A32,'Other Penalties Details'!$F:$F),"")</f>
      </c>
      <c r="K32" s="68" t="str">
        <f t="shared" si="0"/>
        <v>0:40</v>
      </c>
    </row>
    <row r="33" spans="1:11" s="70" customFormat="1" ht="14.25" customHeight="1">
      <c r="A33" s="68">
        <v>30</v>
      </c>
      <c r="B33" s="206" t="str">
        <f>VLOOKUP($A33,Startlist!$B:$H,2,FALSE)</f>
        <v>J18</v>
      </c>
      <c r="C33" s="139" t="str">
        <f>VLOOKUP($A33,Startlist!$B:$H,3,FALSE)</f>
        <v>Kristian Hallikmägi</v>
      </c>
      <c r="D33" s="139" t="str">
        <f>VLOOKUP($A33,Startlist!$B:$H,4,FALSE)</f>
        <v>Jaan Pisang</v>
      </c>
      <c r="E33" s="139" t="str">
        <f>VLOOKUP($A33,Startlist!$B:$H,7,FALSE)</f>
        <v>Honda Civic</v>
      </c>
      <c r="F33" s="69">
        <f>IF(SUMIF('Other Penalties Details'!$A:$A,$A33,'Other Penalties Details'!$B:$B)&gt;0,SUMIF('Other Penalties Details'!$A:$A,$A33,'Other Penalties Details'!$B:$B),"")</f>
      </c>
      <c r="G33" s="69">
        <f>IF(SUMIF('Other Penalties Details'!$A:$A,$A33,'Other Penalties Details'!$C:$C)&gt;0,SUMIF('Other Penalties Details'!$A:$A,$A33,'Other Penalties Details'!$C:$C),"")</f>
      </c>
      <c r="H33" s="69">
        <f>IF(SUMIF('Other Penalties Details'!$A:$A,$A33,'Other Penalties Details'!$D:$D)&gt;0,SUMIF('Other Penalties Details'!$A:$A,$A33,'Other Penalties Details'!$D:$D),"")</f>
      </c>
      <c r="I33" s="69">
        <f>IF(SUMIF('Other Penalties Details'!$A:$A,$A33,'Other Penalties Details'!$E:$E)&gt;0,SUMIF('Other Penalties Details'!$A:$A,$A33,'Other Penalties Details'!$E:$E),"")</f>
      </c>
      <c r="J33" s="69">
        <f>IF(SUMIF('Other Penalties Details'!$A:$A,$A33,'Other Penalties Details'!$F:$F)&gt;0,SUMIF('Other Penalties Details'!$A:$A,$A33,'Other Penalties Details'!$F:$F),"")</f>
      </c>
      <c r="K33" s="68">
        <f t="shared" si="0"/>
      </c>
    </row>
    <row r="34" spans="1:11" s="70" customFormat="1" ht="14.25" customHeight="1">
      <c r="A34" s="207">
        <v>31</v>
      </c>
      <c r="B34" s="206" t="str">
        <f>VLOOKUP($A34,Startlist!$B:$H,2,FALSE)</f>
        <v>4WD</v>
      </c>
      <c r="C34" s="139" t="str">
        <f>VLOOKUP($A34,Startlist!$B:$H,3,FALSE)</f>
        <v>Urmo Kaasik</v>
      </c>
      <c r="D34" s="139" t="str">
        <f>VLOOKUP($A34,Startlist!$B:$H,4,FALSE)</f>
        <v>Ingvar Mägi</v>
      </c>
      <c r="E34" s="139" t="str">
        <f>VLOOKUP($A34,Startlist!$B:$H,7,FALSE)</f>
        <v>Toyota Yaris</v>
      </c>
      <c r="F34" s="69">
        <f>IF(SUMIF('Other Penalties Details'!$A:$A,$A34,'Other Penalties Details'!$B:$B)&gt;0,SUMIF('Other Penalties Details'!$A:$A,$A34,'Other Penalties Details'!$B:$B),"")</f>
        <v>60</v>
      </c>
      <c r="G34" s="69">
        <f>IF(SUMIF('Other Penalties Details'!$A:$A,$A34,'Other Penalties Details'!$C:$C)&gt;0,SUMIF('Other Penalties Details'!$A:$A,$A34,'Other Penalties Details'!$C:$C),"")</f>
        <v>20</v>
      </c>
      <c r="H34" s="69">
        <f>IF(SUMIF('Other Penalties Details'!$A:$A,$A34,'Other Penalties Details'!$D:$D)&gt;0,SUMIF('Other Penalties Details'!$A:$A,$A34,'Other Penalties Details'!$D:$D),"")</f>
      </c>
      <c r="I34" s="69">
        <f>IF(SUMIF('Other Penalties Details'!$A:$A,$A34,'Other Penalties Details'!$E:$E)&gt;0,SUMIF('Other Penalties Details'!$A:$A,$A34,'Other Penalties Details'!$E:$E),"")</f>
      </c>
      <c r="J34" s="69">
        <f>IF(SUMIF('Other Penalties Details'!$A:$A,$A34,'Other Penalties Details'!$F:$F)&gt;0,SUMIF('Other Penalties Details'!$A:$A,$A34,'Other Penalties Details'!$F:$F),"")</f>
      </c>
      <c r="K34" s="68" t="str">
        <f t="shared" si="0"/>
        <v>1:20</v>
      </c>
    </row>
    <row r="35" spans="1:11" s="70" customFormat="1" ht="14.25" customHeight="1">
      <c r="A35" s="68">
        <v>32</v>
      </c>
      <c r="B35" s="206" t="str">
        <f>VLOOKUP($A35,Startlist!$B:$H,2,FALSE)</f>
        <v>4WD</v>
      </c>
      <c r="C35" s="139" t="str">
        <f>VLOOKUP($A35,Startlist!$B:$H,3,FALSE)</f>
        <v>Martin Vaga</v>
      </c>
      <c r="D35" s="139" t="str">
        <f>VLOOKUP($A35,Startlist!$B:$H,4,FALSE)</f>
        <v>Kristian Teern</v>
      </c>
      <c r="E35" s="139" t="str">
        <f>VLOOKUP($A35,Startlist!$B:$H,7,FALSE)</f>
        <v>Mitsubishi Lancer Evo 8</v>
      </c>
      <c r="F35" s="69">
        <f>IF(SUMIF('Other Penalties Details'!$A:$A,$A35,'Other Penalties Details'!$B:$B)&gt;0,SUMIF('Other Penalties Details'!$A:$A,$A35,'Other Penalties Details'!$B:$B),"")</f>
      </c>
      <c r="G35" s="69">
        <f>IF(SUMIF('Other Penalties Details'!$A:$A,$A35,'Other Penalties Details'!$C:$C)&gt;0,SUMIF('Other Penalties Details'!$A:$A,$A35,'Other Penalties Details'!$C:$C),"")</f>
      </c>
      <c r="H35" s="69">
        <f>IF(SUMIF('Other Penalties Details'!$A:$A,$A35,'Other Penalties Details'!$D:$D)&gt;0,SUMIF('Other Penalties Details'!$A:$A,$A35,'Other Penalties Details'!$D:$D),"")</f>
      </c>
      <c r="I35" s="69">
        <f>IF(SUMIF('Other Penalties Details'!$A:$A,$A35,'Other Penalties Details'!$E:$E)&gt;0,SUMIF('Other Penalties Details'!$A:$A,$A35,'Other Penalties Details'!$E:$E),"")</f>
      </c>
      <c r="J35" s="69">
        <f>IF(SUMIF('Other Penalties Details'!$A:$A,$A35,'Other Penalties Details'!$F:$F)&gt;0,SUMIF('Other Penalties Details'!$A:$A,$A35,'Other Penalties Details'!$F:$F),"")</f>
      </c>
      <c r="K35" s="68">
        <f t="shared" si="0"/>
      </c>
    </row>
    <row r="36" spans="1:11" s="70" customFormat="1" ht="14.25" customHeight="1">
      <c r="A36" s="209">
        <v>33</v>
      </c>
      <c r="B36" s="138" t="str">
        <f>VLOOKUP($A36,Startlist!$B:$H,2,FALSE)</f>
        <v>4WD</v>
      </c>
      <c r="C36" s="139" t="str">
        <f>VLOOKUP($A36,Startlist!$B:$H,3,FALSE)</f>
        <v>Robin Pruul</v>
      </c>
      <c r="D36" s="139" t="str">
        <f>VLOOKUP($A36,Startlist!$B:$H,4,FALSE)</f>
        <v>Rein Tikka</v>
      </c>
      <c r="E36" s="139" t="str">
        <f>VLOOKUP($A36,Startlist!$B:$H,7,FALSE)</f>
        <v>Subaru Impreza</v>
      </c>
      <c r="F36" s="69">
        <f>IF(SUMIF('Other Penalties Details'!$A:$A,$A36,'Other Penalties Details'!$B:$B)&gt;0,SUMIF('Other Penalties Details'!$A:$A,$A36,'Other Penalties Details'!$B:$B),"")</f>
        <v>20</v>
      </c>
      <c r="G36" s="69">
        <f>IF(SUMIF('Other Penalties Details'!$A:$A,$A36,'Other Penalties Details'!$C:$C)&gt;0,SUMIF('Other Penalties Details'!$A:$A,$A36,'Other Penalties Details'!$C:$C),"")</f>
      </c>
      <c r="H36" s="69">
        <f>IF(SUMIF('Other Penalties Details'!$A:$A,$A36,'Other Penalties Details'!$D:$D)&gt;0,SUMIF('Other Penalties Details'!$A:$A,$A36,'Other Penalties Details'!$D:$D),"")</f>
        <v>20</v>
      </c>
      <c r="I36" s="69">
        <f>IF(SUMIF('Other Penalties Details'!$A:$A,$A36,'Other Penalties Details'!$E:$E)&gt;0,SUMIF('Other Penalties Details'!$A:$A,$A36,'Other Penalties Details'!$E:$E),"")</f>
      </c>
      <c r="J36" s="69">
        <f>IF(SUMIF('Other Penalties Details'!$A:$A,$A36,'Other Penalties Details'!$F:$F)&gt;0,SUMIF('Other Penalties Details'!$A:$A,$A36,'Other Penalties Details'!$F:$F),"")</f>
      </c>
      <c r="K36" s="68" t="str">
        <f t="shared" si="0"/>
        <v>0:40</v>
      </c>
    </row>
    <row r="37" spans="1:11" s="70" customFormat="1" ht="14.25" customHeight="1">
      <c r="A37" s="207">
        <v>34</v>
      </c>
      <c r="B37" s="138" t="str">
        <f>VLOOKUP($A37,Startlist!$B:$H,2,FALSE)</f>
        <v>4WD</v>
      </c>
      <c r="C37" s="139" t="str">
        <f>VLOOKUP($A37,Startlist!$B:$H,3,FALSE)</f>
        <v>Kristjan Hansson</v>
      </c>
      <c r="D37" s="139" t="str">
        <f>VLOOKUP($A37,Startlist!$B:$H,4,FALSE)</f>
        <v>Kalmer Kase</v>
      </c>
      <c r="E37" s="139" t="str">
        <f>VLOOKUP($A37,Startlist!$B:$H,7,FALSE)</f>
        <v>Subaru Impreza WRX STI</v>
      </c>
      <c r="F37" s="69">
        <f>IF(SUMIF('Other Penalties Details'!$A:$A,$A37,'Other Penalties Details'!$B:$B)&gt;0,SUMIF('Other Penalties Details'!$A:$A,$A37,'Other Penalties Details'!$B:$B),"")</f>
        <v>20</v>
      </c>
      <c r="G37" s="69">
        <f>IF(SUMIF('Other Penalties Details'!$A:$A,$A37,'Other Penalties Details'!$C:$C)&gt;0,SUMIF('Other Penalties Details'!$A:$A,$A37,'Other Penalties Details'!$C:$C),"")</f>
        <v>40</v>
      </c>
      <c r="H37" s="69">
        <f>IF(SUMIF('Other Penalties Details'!$A:$A,$A37,'Other Penalties Details'!$D:$D)&gt;0,SUMIF('Other Penalties Details'!$A:$A,$A37,'Other Penalties Details'!$D:$D),"")</f>
      </c>
      <c r="I37" s="69">
        <f>IF(SUMIF('Other Penalties Details'!$A:$A,$A37,'Other Penalties Details'!$E:$E)&gt;0,SUMIF('Other Penalties Details'!$A:$A,$A37,'Other Penalties Details'!$E:$E),"")</f>
      </c>
      <c r="J37" s="69">
        <f>IF(SUMIF('Other Penalties Details'!$A:$A,$A37,'Other Penalties Details'!$F:$F)&gt;0,SUMIF('Other Penalties Details'!$A:$A,$A37,'Other Penalties Details'!$F:$F),"")</f>
      </c>
      <c r="K37" s="68" t="str">
        <f t="shared" si="0"/>
        <v>1:00</v>
      </c>
    </row>
    <row r="38" spans="1:11" s="70" customFormat="1" ht="14.25" customHeight="1">
      <c r="A38" s="68">
        <v>35</v>
      </c>
      <c r="B38" s="206" t="str">
        <f>VLOOKUP($A38,Startlist!$B:$H,2,FALSE)</f>
        <v>4WD</v>
      </c>
      <c r="C38" s="139" t="str">
        <f>VLOOKUP($A38,Startlist!$B:$H,3,FALSE)</f>
        <v>Marko Eespakk</v>
      </c>
      <c r="D38" s="139" t="str">
        <f>VLOOKUP($A38,Startlist!$B:$H,4,FALSE)</f>
        <v>Eva Lota Eespakk</v>
      </c>
      <c r="E38" s="139" t="str">
        <f>VLOOKUP($A38,Startlist!$B:$H,7,FALSE)</f>
        <v>Audi S1</v>
      </c>
      <c r="F38" s="69">
        <f>IF(SUMIF('Other Penalties Details'!$A:$A,$A38,'Other Penalties Details'!$B:$B)&gt;0,SUMIF('Other Penalties Details'!$A:$A,$A38,'Other Penalties Details'!$B:$B),"")</f>
        <v>20</v>
      </c>
      <c r="G38" s="69">
        <f>IF(SUMIF('Other Penalties Details'!$A:$A,$A38,'Other Penalties Details'!$C:$C)&gt;0,SUMIF('Other Penalties Details'!$A:$A,$A38,'Other Penalties Details'!$C:$C),"")</f>
      </c>
      <c r="H38" s="69">
        <f>IF(SUMIF('Other Penalties Details'!$A:$A,$A38,'Other Penalties Details'!$D:$D)&gt;0,SUMIF('Other Penalties Details'!$A:$A,$A38,'Other Penalties Details'!$D:$D),"")</f>
      </c>
      <c r="I38" s="69">
        <f>IF(SUMIF('Other Penalties Details'!$A:$A,$A38,'Other Penalties Details'!$E:$E)&gt;0,SUMIF('Other Penalties Details'!$A:$A,$A38,'Other Penalties Details'!$E:$E),"")</f>
      </c>
      <c r="J38" s="69">
        <f>IF(SUMIF('Other Penalties Details'!$A:$A,$A38,'Other Penalties Details'!$F:$F)&gt;0,SUMIF('Other Penalties Details'!$A:$A,$A38,'Other Penalties Details'!$F:$F),"")</f>
      </c>
      <c r="K38" s="68" t="str">
        <f t="shared" si="0"/>
        <v>0:20</v>
      </c>
    </row>
    <row r="39" spans="1:11" s="70" customFormat="1" ht="14.25" customHeight="1">
      <c r="A39" s="208">
        <v>36</v>
      </c>
      <c r="B39" s="138" t="str">
        <f>VLOOKUP($A39,Startlist!$B:$H,2,FALSE)</f>
        <v>4WD</v>
      </c>
      <c r="C39" s="139" t="str">
        <f>VLOOKUP($A39,Startlist!$B:$H,3,FALSE)</f>
        <v>Merkko Haljasmets</v>
      </c>
      <c r="D39" s="139" t="str">
        <f>VLOOKUP($A39,Startlist!$B:$H,4,FALSE)</f>
        <v>Harri Jõessar</v>
      </c>
      <c r="E39" s="139" t="str">
        <f>VLOOKUP($A39,Startlist!$B:$H,7,FALSE)</f>
        <v>Mitsubishi Lancer Evo</v>
      </c>
      <c r="F39" s="69">
        <f>IF(SUMIF('Other Penalties Details'!$A:$A,$A39,'Other Penalties Details'!$B:$B)&gt;0,SUMIF('Other Penalties Details'!$A:$A,$A39,'Other Penalties Details'!$B:$B),"")</f>
        <v>20</v>
      </c>
      <c r="G39" s="69">
        <f>IF(SUMIF('Other Penalties Details'!$A:$A,$A39,'Other Penalties Details'!$C:$C)&gt;0,SUMIF('Other Penalties Details'!$A:$A,$A39,'Other Penalties Details'!$C:$C),"")</f>
      </c>
      <c r="H39" s="69">
        <f>IF(SUMIF('Other Penalties Details'!$A:$A,$A39,'Other Penalties Details'!$D:$D)&gt;0,SUMIF('Other Penalties Details'!$A:$A,$A39,'Other Penalties Details'!$D:$D),"")</f>
      </c>
      <c r="I39" s="69">
        <f>IF(SUMIF('Other Penalties Details'!$A:$A,$A39,'Other Penalties Details'!$E:$E)&gt;0,SUMIF('Other Penalties Details'!$A:$A,$A39,'Other Penalties Details'!$E:$E),"")</f>
      </c>
      <c r="J39" s="69">
        <f>IF(SUMIF('Other Penalties Details'!$A:$A,$A39,'Other Penalties Details'!$F:$F)&gt;0,SUMIF('Other Penalties Details'!$A:$A,$A39,'Other Penalties Details'!$F:$F),"")</f>
      </c>
      <c r="K39" s="68" t="str">
        <f t="shared" si="0"/>
        <v>0:20</v>
      </c>
    </row>
    <row r="40" spans="1:11" s="70" customFormat="1" ht="14.25" customHeight="1">
      <c r="A40" s="68">
        <v>37</v>
      </c>
      <c r="B40" s="206" t="str">
        <f>VLOOKUP($A40,Startlist!$B:$H,2,FALSE)</f>
        <v>4WD</v>
      </c>
      <c r="C40" s="139" t="str">
        <f>VLOOKUP($A40,Startlist!$B:$H,3,FALSE)</f>
        <v>Kevin Kangur</v>
      </c>
      <c r="D40" s="139" t="str">
        <f>VLOOKUP($A40,Startlist!$B:$H,4,FALSE)</f>
        <v>Oti Maat</v>
      </c>
      <c r="E40" s="139" t="str">
        <f>VLOOKUP($A40,Startlist!$B:$H,7,FALSE)</f>
        <v>Subaru Impreza WRX STI</v>
      </c>
      <c r="F40" s="69">
        <f>IF(SUMIF('Other Penalties Details'!$A:$A,$A40,'Other Penalties Details'!$B:$B)&gt;0,SUMIF('Other Penalties Details'!$A:$A,$A40,'Other Penalties Details'!$B:$B),"")</f>
        <v>20</v>
      </c>
      <c r="G40" s="69">
        <f>IF(SUMIF('Other Penalties Details'!$A:$A,$A40,'Other Penalties Details'!$C:$C)&gt;0,SUMIF('Other Penalties Details'!$A:$A,$A40,'Other Penalties Details'!$C:$C),"")</f>
      </c>
      <c r="H40" s="69">
        <f>IF(SUMIF('Other Penalties Details'!$A:$A,$A40,'Other Penalties Details'!$D:$D)&gt;0,SUMIF('Other Penalties Details'!$A:$A,$A40,'Other Penalties Details'!$D:$D),"")</f>
        <v>20</v>
      </c>
      <c r="I40" s="69">
        <f>IF(SUMIF('Other Penalties Details'!$A:$A,$A40,'Other Penalties Details'!$E:$E)&gt;0,SUMIF('Other Penalties Details'!$A:$A,$A40,'Other Penalties Details'!$E:$E),"")</f>
      </c>
      <c r="J40" s="69">
        <f>IF(SUMIF('Other Penalties Details'!$A:$A,$A40,'Other Penalties Details'!$F:$F)&gt;0,SUMIF('Other Penalties Details'!$A:$A,$A40,'Other Penalties Details'!$F:$F),"")</f>
      </c>
      <c r="K40" s="68" t="str">
        <f t="shared" si="0"/>
        <v>0:40</v>
      </c>
    </row>
    <row r="41" spans="1:11" s="70" customFormat="1" ht="14.25" customHeight="1">
      <c r="A41" s="209">
        <v>38</v>
      </c>
      <c r="B41" s="138" t="str">
        <f>VLOOKUP($A41,Startlist!$B:$H,2,FALSE)</f>
        <v>4WD</v>
      </c>
      <c r="C41" s="139" t="str">
        <f>VLOOKUP($A41,Startlist!$B:$H,3,FALSE)</f>
        <v>Kermo Vahejõe</v>
      </c>
      <c r="D41" s="139" t="str">
        <f>VLOOKUP($A41,Startlist!$B:$H,4,FALSE)</f>
        <v>Marten Madison</v>
      </c>
      <c r="E41" s="139" t="str">
        <f>VLOOKUP($A41,Startlist!$B:$H,7,FALSE)</f>
        <v>Mitsubishi Lancer Evo</v>
      </c>
      <c r="F41" s="69">
        <f>IF(SUMIF('Other Penalties Details'!$A:$A,$A41,'Other Penalties Details'!$B:$B)&gt;0,SUMIF('Other Penalties Details'!$A:$A,$A41,'Other Penalties Details'!$B:$B),"")</f>
      </c>
      <c r="G41" s="69">
        <f>IF(SUMIF('Other Penalties Details'!$A:$A,$A41,'Other Penalties Details'!$C:$C)&gt;0,SUMIF('Other Penalties Details'!$A:$A,$A41,'Other Penalties Details'!$C:$C),"")</f>
      </c>
      <c r="H41" s="69">
        <f>IF(SUMIF('Other Penalties Details'!$A:$A,$A41,'Other Penalties Details'!$D:$D)&gt;0,SUMIF('Other Penalties Details'!$A:$A,$A41,'Other Penalties Details'!$D:$D),"")</f>
        <v>40</v>
      </c>
      <c r="I41" s="69">
        <f>IF(SUMIF('Other Penalties Details'!$A:$A,$A41,'Other Penalties Details'!$E:$E)&gt;0,SUMIF('Other Penalties Details'!$A:$A,$A41,'Other Penalties Details'!$E:$E),"")</f>
      </c>
      <c r="J41" s="69">
        <f>IF(SUMIF('Other Penalties Details'!$A:$A,$A41,'Other Penalties Details'!$F:$F)&gt;0,SUMIF('Other Penalties Details'!$A:$A,$A41,'Other Penalties Details'!$F:$F),"")</f>
      </c>
      <c r="K41" s="68" t="str">
        <f t="shared" si="0"/>
        <v>0:40</v>
      </c>
    </row>
    <row r="42" spans="1:11" s="70" customFormat="1" ht="14.25" customHeight="1">
      <c r="A42" s="207">
        <v>40</v>
      </c>
      <c r="B42" s="138" t="str">
        <f>VLOOKUP($A42,Startlist!$B:$H,2,FALSE)</f>
        <v>2VE</v>
      </c>
      <c r="C42" s="139" t="str">
        <f>VLOOKUP($A42,Startlist!$B:$H,3,FALSE)</f>
        <v>Elvis Leinberg</v>
      </c>
      <c r="D42" s="139" t="str">
        <f>VLOOKUP($A42,Startlist!$B:$H,4,FALSE)</f>
        <v>Estrit Aasma</v>
      </c>
      <c r="E42" s="139" t="str">
        <f>VLOOKUP($A42,Startlist!$B:$H,7,FALSE)</f>
        <v>Honda Civic</v>
      </c>
      <c r="F42" s="69">
        <f>IF(SUMIF('Other Penalties Details'!$A:$A,$A42,'Other Penalties Details'!$B:$B)&gt;0,SUMIF('Other Penalties Details'!$A:$A,$A42,'Other Penalties Details'!$B:$B),"")</f>
      </c>
      <c r="G42" s="69">
        <f>IF(SUMIF('Other Penalties Details'!$A:$A,$A42,'Other Penalties Details'!$C:$C)&gt;0,SUMIF('Other Penalties Details'!$A:$A,$A42,'Other Penalties Details'!$C:$C),"")</f>
      </c>
      <c r="H42" s="69">
        <f>IF(SUMIF('Other Penalties Details'!$A:$A,$A42,'Other Penalties Details'!$D:$D)&gt;0,SUMIF('Other Penalties Details'!$A:$A,$A42,'Other Penalties Details'!$D:$D),"")</f>
      </c>
      <c r="I42" s="69">
        <f>IF(SUMIF('Other Penalties Details'!$A:$A,$A42,'Other Penalties Details'!$E:$E)&gt;0,SUMIF('Other Penalties Details'!$A:$A,$A42,'Other Penalties Details'!$E:$E),"")</f>
      </c>
      <c r="J42" s="69">
        <f>IF(SUMIF('Other Penalties Details'!$A:$A,$A42,'Other Penalties Details'!$F:$F)&gt;0,SUMIF('Other Penalties Details'!$A:$A,$A42,'Other Penalties Details'!$F:$F),"")</f>
      </c>
      <c r="K42" s="68">
        <f t="shared" si="0"/>
      </c>
    </row>
    <row r="43" spans="1:11" s="70" customFormat="1" ht="14.25" customHeight="1">
      <c r="A43" s="68">
        <v>41</v>
      </c>
      <c r="B43" s="206" t="str">
        <f>VLOOKUP($A43,Startlist!$B:$H,2,FALSE)</f>
        <v>4WD</v>
      </c>
      <c r="C43" s="139" t="str">
        <f>VLOOKUP($A43,Startlist!$B:$H,3,FALSE)</f>
        <v>Kaupo Ennomäe</v>
      </c>
      <c r="D43" s="139" t="str">
        <f>VLOOKUP($A43,Startlist!$B:$H,4,FALSE)</f>
        <v>Patrick Juhe</v>
      </c>
      <c r="E43" s="139" t="str">
        <f>VLOOKUP($A43,Startlist!$B:$H,7,FALSE)</f>
        <v>Toyota Yaris</v>
      </c>
      <c r="F43" s="69">
        <f>IF(SUMIF('Other Penalties Details'!$A:$A,$A43,'Other Penalties Details'!$B:$B)&gt;0,SUMIF('Other Penalties Details'!$A:$A,$A43,'Other Penalties Details'!$B:$B),"")</f>
        <v>100</v>
      </c>
      <c r="G43" s="69">
        <f>IF(SUMIF('Other Penalties Details'!$A:$A,$A43,'Other Penalties Details'!$C:$C)&gt;0,SUMIF('Other Penalties Details'!$A:$A,$A43,'Other Penalties Details'!$C:$C),"")</f>
        <v>20</v>
      </c>
      <c r="H43" s="69">
        <f>IF(SUMIF('Other Penalties Details'!$A:$A,$A43,'Other Penalties Details'!$D:$D)&gt;0,SUMIF('Other Penalties Details'!$A:$A,$A43,'Other Penalties Details'!$D:$D),"")</f>
      </c>
      <c r="I43" s="69">
        <f>IF(SUMIF('Other Penalties Details'!$A:$A,$A43,'Other Penalties Details'!$E:$E)&gt;0,SUMIF('Other Penalties Details'!$A:$A,$A43,'Other Penalties Details'!$E:$E),"")</f>
      </c>
      <c r="J43" s="69">
        <f>IF(SUMIF('Other Penalties Details'!$A:$A,$A43,'Other Penalties Details'!$F:$F)&gt;0,SUMIF('Other Penalties Details'!$A:$A,$A43,'Other Penalties Details'!$F:$F),"")</f>
      </c>
      <c r="K43" s="68" t="str">
        <f t="shared" si="0"/>
        <v>2:00</v>
      </c>
    </row>
    <row r="44" spans="1:11" s="70" customFormat="1" ht="14.25" customHeight="1">
      <c r="A44" s="68">
        <v>42</v>
      </c>
      <c r="B44" s="206" t="str">
        <f>VLOOKUP($A44,Startlist!$B:$H,2,FALSE)</f>
        <v>2ST</v>
      </c>
      <c r="C44" s="139" t="str">
        <f>VLOOKUP($A44,Startlist!$B:$H,3,FALSE)</f>
        <v>Joosep Ausmees</v>
      </c>
      <c r="D44" s="139" t="str">
        <f>VLOOKUP($A44,Startlist!$B:$H,4,FALSE)</f>
        <v>Tauri Olesk</v>
      </c>
      <c r="E44" s="139" t="str">
        <f>VLOOKUP($A44,Startlist!$B:$H,7,FALSE)</f>
        <v>BMW 328</v>
      </c>
      <c r="F44" s="69">
        <f>IF(SUMIF('Other Penalties Details'!$A:$A,$A44,'Other Penalties Details'!$B:$B)&gt;0,SUMIF('Other Penalties Details'!$A:$A,$A44,'Other Penalties Details'!$B:$B),"")</f>
        <v>40</v>
      </c>
      <c r="G44" s="69">
        <f>IF(SUMIF('Other Penalties Details'!$A:$A,$A44,'Other Penalties Details'!$C:$C)&gt;0,SUMIF('Other Penalties Details'!$A:$A,$A44,'Other Penalties Details'!$C:$C),"")</f>
        <v>20</v>
      </c>
      <c r="H44" s="69">
        <f>IF(SUMIF('Other Penalties Details'!$A:$A,$A44,'Other Penalties Details'!$D:$D)&gt;0,SUMIF('Other Penalties Details'!$A:$A,$A44,'Other Penalties Details'!$D:$D),"")</f>
      </c>
      <c r="I44" s="69">
        <f>IF(SUMIF('Other Penalties Details'!$A:$A,$A44,'Other Penalties Details'!$E:$E)&gt;0,SUMIF('Other Penalties Details'!$A:$A,$A44,'Other Penalties Details'!$E:$E),"")</f>
      </c>
      <c r="J44" s="69">
        <f>IF(SUMIF('Other Penalties Details'!$A:$A,$A44,'Other Penalties Details'!$F:$F)&gt;0,SUMIF('Other Penalties Details'!$A:$A,$A44,'Other Penalties Details'!$F:$F),"")</f>
      </c>
      <c r="K44" s="68" t="str">
        <f t="shared" si="0"/>
        <v>1:00</v>
      </c>
    </row>
    <row r="45" spans="1:11" s="70" customFormat="1" ht="14.25" customHeight="1">
      <c r="A45" s="208">
        <v>43</v>
      </c>
      <c r="B45" s="138" t="str">
        <f>VLOOKUP($A45,Startlist!$B:$H,2,FALSE)</f>
        <v>2ST</v>
      </c>
      <c r="C45" s="139" t="str">
        <f>VLOOKUP($A45,Startlist!$B:$H,3,FALSE)</f>
        <v>Kevin Ruddi</v>
      </c>
      <c r="D45" s="139" t="str">
        <f>VLOOKUP($A45,Startlist!$B:$H,4,FALSE)</f>
        <v>Geilo Valdmann</v>
      </c>
      <c r="E45" s="139" t="str">
        <f>VLOOKUP($A45,Startlist!$B:$H,7,FALSE)</f>
        <v>BMW 316I</v>
      </c>
      <c r="F45" s="69">
        <f>IF(SUMIF('Other Penalties Details'!$A:$A,$A45,'Other Penalties Details'!$B:$B)&gt;0,SUMIF('Other Penalties Details'!$A:$A,$A45,'Other Penalties Details'!$B:$B),"")</f>
      </c>
      <c r="G45" s="69">
        <f>IF(SUMIF('Other Penalties Details'!$A:$A,$A45,'Other Penalties Details'!$C:$C)&gt;0,SUMIF('Other Penalties Details'!$A:$A,$A45,'Other Penalties Details'!$C:$C),"")</f>
      </c>
      <c r="H45" s="69">
        <f>IF(SUMIF('Other Penalties Details'!$A:$A,$A45,'Other Penalties Details'!$D:$D)&gt;0,SUMIF('Other Penalties Details'!$A:$A,$A45,'Other Penalties Details'!$D:$D),"")</f>
      </c>
      <c r="I45" s="69">
        <f>IF(SUMIF('Other Penalties Details'!$A:$A,$A45,'Other Penalties Details'!$E:$E)&gt;0,SUMIF('Other Penalties Details'!$A:$A,$A45,'Other Penalties Details'!$E:$E),"")</f>
      </c>
      <c r="J45" s="69">
        <f>IF(SUMIF('Other Penalties Details'!$A:$A,$A45,'Other Penalties Details'!$F:$F)&gt;0,SUMIF('Other Penalties Details'!$A:$A,$A45,'Other Penalties Details'!$F:$F),"")</f>
      </c>
      <c r="K45" s="68">
        <f t="shared" si="0"/>
      </c>
    </row>
    <row r="46" spans="1:11" s="70" customFormat="1" ht="14.25" customHeight="1">
      <c r="A46" s="68">
        <v>45</v>
      </c>
      <c r="B46" s="206" t="str">
        <f>VLOOKUP($A46,Startlist!$B:$H,2,FALSE)</f>
        <v>2SE</v>
      </c>
      <c r="C46" s="139" t="str">
        <f>VLOOKUP($A46,Startlist!$B:$H,3,FALSE)</f>
        <v>Gabriel Simson</v>
      </c>
      <c r="D46" s="139" t="str">
        <f>VLOOKUP($A46,Startlist!$B:$H,4,FALSE)</f>
        <v>Oliver Simson</v>
      </c>
      <c r="E46" s="139" t="str">
        <f>VLOOKUP($A46,Startlist!$B:$H,7,FALSE)</f>
        <v>Honda Civic Type-R</v>
      </c>
      <c r="F46" s="69">
        <f>IF(SUMIF('Other Penalties Details'!$A:$A,$A46,'Other Penalties Details'!$B:$B)&gt;0,SUMIF('Other Penalties Details'!$A:$A,$A46,'Other Penalties Details'!$B:$B),"")</f>
        <v>20</v>
      </c>
      <c r="G46" s="69">
        <f>IF(SUMIF('Other Penalties Details'!$A:$A,$A46,'Other Penalties Details'!$C:$C)&gt;0,SUMIF('Other Penalties Details'!$A:$A,$A46,'Other Penalties Details'!$C:$C),"")</f>
      </c>
      <c r="H46" s="69">
        <f>IF(SUMIF('Other Penalties Details'!$A:$A,$A46,'Other Penalties Details'!$D:$D)&gt;0,SUMIF('Other Penalties Details'!$A:$A,$A46,'Other Penalties Details'!$D:$D),"")</f>
      </c>
      <c r="I46" s="69">
        <f>IF(SUMIF('Other Penalties Details'!$A:$A,$A46,'Other Penalties Details'!$E:$E)&gt;0,SUMIF('Other Penalties Details'!$A:$A,$A46,'Other Penalties Details'!$E:$E),"")</f>
      </c>
      <c r="J46" s="69">
        <f>IF(SUMIF('Other Penalties Details'!$A:$A,$A46,'Other Penalties Details'!$F:$F)&gt;0,SUMIF('Other Penalties Details'!$A:$A,$A46,'Other Penalties Details'!$F:$F),"")</f>
      </c>
      <c r="K46" s="68" t="str">
        <f t="shared" si="0"/>
        <v>0:20</v>
      </c>
    </row>
    <row r="47" spans="1:11" s="70" customFormat="1" ht="14.25" customHeight="1">
      <c r="A47" s="207">
        <v>46</v>
      </c>
      <c r="B47" s="206" t="str">
        <f>VLOOKUP($A47,Startlist!$B:$H,2,FALSE)</f>
        <v>2SE</v>
      </c>
      <c r="C47" s="139" t="str">
        <f>VLOOKUP($A47,Startlist!$B:$H,3,FALSE)</f>
        <v>Kristjan Radiko</v>
      </c>
      <c r="D47" s="139" t="str">
        <f>VLOOKUP($A47,Startlist!$B:$H,4,FALSE)</f>
        <v>Rainer Niinepuu</v>
      </c>
      <c r="E47" s="139" t="str">
        <f>VLOOKUP($A47,Startlist!$B:$H,7,FALSE)</f>
        <v>Honda Civic Type-R</v>
      </c>
      <c r="F47" s="69">
        <f>IF(SUMIF('Other Penalties Details'!$A:$A,$A47,'Other Penalties Details'!$B:$B)&gt;0,SUMIF('Other Penalties Details'!$A:$A,$A47,'Other Penalties Details'!$B:$B),"")</f>
        <v>20</v>
      </c>
      <c r="G47" s="69">
        <f>IF(SUMIF('Other Penalties Details'!$A:$A,$A47,'Other Penalties Details'!$C:$C)&gt;0,SUMIF('Other Penalties Details'!$A:$A,$A47,'Other Penalties Details'!$C:$C),"")</f>
      </c>
      <c r="H47" s="69">
        <f>IF(SUMIF('Other Penalties Details'!$A:$A,$A47,'Other Penalties Details'!$D:$D)&gt;0,SUMIF('Other Penalties Details'!$A:$A,$A47,'Other Penalties Details'!$D:$D),"")</f>
      </c>
      <c r="I47" s="69">
        <f>IF(SUMIF('Other Penalties Details'!$A:$A,$A47,'Other Penalties Details'!$E:$E)&gt;0,SUMIF('Other Penalties Details'!$A:$A,$A47,'Other Penalties Details'!$E:$E),"")</f>
      </c>
      <c r="J47" s="69">
        <f>IF(SUMIF('Other Penalties Details'!$A:$A,$A47,'Other Penalties Details'!$F:$F)&gt;0,SUMIF('Other Penalties Details'!$A:$A,$A47,'Other Penalties Details'!$F:$F),"")</f>
      </c>
      <c r="K47" s="68" t="str">
        <f t="shared" si="0"/>
        <v>0:20</v>
      </c>
    </row>
    <row r="48" spans="1:11" s="70" customFormat="1" ht="14.25" customHeight="1">
      <c r="A48" s="68">
        <v>47</v>
      </c>
      <c r="B48" s="206" t="str">
        <f>VLOOKUP($A48,Startlist!$B:$H,2,FALSE)</f>
        <v>4WD</v>
      </c>
      <c r="C48" s="139" t="str">
        <f>VLOOKUP($A48,Startlist!$B:$H,3,FALSE)</f>
        <v>Mirek Matikainen</v>
      </c>
      <c r="D48" s="139" t="str">
        <f>VLOOKUP($A48,Startlist!$B:$H,4,FALSE)</f>
        <v>Keith Vähi</v>
      </c>
      <c r="E48" s="139" t="str">
        <f>VLOOKUP($A48,Startlist!$B:$H,7,FALSE)</f>
        <v>Subaru Impreza WRX STI</v>
      </c>
      <c r="F48" s="69">
        <f>IF(SUMIF('Other Penalties Details'!$A:$A,$A48,'Other Penalties Details'!$B:$B)&gt;0,SUMIF('Other Penalties Details'!$A:$A,$A48,'Other Penalties Details'!$B:$B),"")</f>
        <v>20</v>
      </c>
      <c r="G48" s="69">
        <f>IF(SUMIF('Other Penalties Details'!$A:$A,$A48,'Other Penalties Details'!$C:$C)&gt;0,SUMIF('Other Penalties Details'!$A:$A,$A48,'Other Penalties Details'!$C:$C),"")</f>
      </c>
      <c r="H48" s="69">
        <f>IF(SUMIF('Other Penalties Details'!$A:$A,$A48,'Other Penalties Details'!$D:$D)&gt;0,SUMIF('Other Penalties Details'!$A:$A,$A48,'Other Penalties Details'!$D:$D),"")</f>
        <v>20</v>
      </c>
      <c r="I48" s="69">
        <f>IF(SUMIF('Other Penalties Details'!$A:$A,$A48,'Other Penalties Details'!$E:$E)&gt;0,SUMIF('Other Penalties Details'!$A:$A,$A48,'Other Penalties Details'!$E:$E),"")</f>
      </c>
      <c r="J48" s="69">
        <f>IF(SUMIF('Other Penalties Details'!$A:$A,$A48,'Other Penalties Details'!$F:$F)&gt;0,SUMIF('Other Penalties Details'!$A:$A,$A48,'Other Penalties Details'!$F:$F),"")</f>
      </c>
      <c r="K48" s="68" t="str">
        <f t="shared" si="0"/>
        <v>0:40</v>
      </c>
    </row>
    <row r="49" spans="1:11" s="70" customFormat="1" ht="14.25" customHeight="1">
      <c r="A49" s="208">
        <v>48</v>
      </c>
      <c r="B49" s="206" t="str">
        <f>VLOOKUP($A49,Startlist!$B:$H,2,FALSE)</f>
        <v>2SE</v>
      </c>
      <c r="C49" s="139" t="str">
        <f>VLOOKUP($A49,Startlist!$B:$H,3,FALSE)</f>
        <v>Palle Kõlar</v>
      </c>
      <c r="D49" s="139" t="str">
        <f>VLOOKUP($A49,Startlist!$B:$H,4,FALSE)</f>
        <v>Allan Liister</v>
      </c>
      <c r="E49" s="139" t="str">
        <f>VLOOKUP($A49,Startlist!$B:$H,7,FALSE)</f>
        <v>Seat Ibiza GTI</v>
      </c>
      <c r="F49" s="69">
        <f>IF(SUMIF('Other Penalties Details'!$A:$A,$A49,'Other Penalties Details'!$B:$B)&gt;0,SUMIF('Other Penalties Details'!$A:$A,$A49,'Other Penalties Details'!$B:$B),"")</f>
        <v>20</v>
      </c>
      <c r="G49" s="69">
        <f>IF(SUMIF('Other Penalties Details'!$A:$A,$A49,'Other Penalties Details'!$C:$C)&gt;0,SUMIF('Other Penalties Details'!$A:$A,$A49,'Other Penalties Details'!$C:$C),"")</f>
        <v>20</v>
      </c>
      <c r="H49" s="69">
        <f>IF(SUMIF('Other Penalties Details'!$A:$A,$A49,'Other Penalties Details'!$D:$D)&gt;0,SUMIF('Other Penalties Details'!$A:$A,$A49,'Other Penalties Details'!$D:$D),"")</f>
      </c>
      <c r="I49" s="69">
        <f>IF(SUMIF('Other Penalties Details'!$A:$A,$A49,'Other Penalties Details'!$E:$E)&gt;0,SUMIF('Other Penalties Details'!$A:$A,$A49,'Other Penalties Details'!$E:$E),"")</f>
      </c>
      <c r="J49" s="69">
        <f>IF(SUMIF('Other Penalties Details'!$A:$A,$A49,'Other Penalties Details'!$F:$F)&gt;0,SUMIF('Other Penalties Details'!$A:$A,$A49,'Other Penalties Details'!$F:$F),"")</f>
      </c>
      <c r="K49" s="68" t="str">
        <f t="shared" si="0"/>
        <v>0:40</v>
      </c>
    </row>
    <row r="50" spans="1:11" s="70" customFormat="1" ht="14.25" customHeight="1">
      <c r="A50" s="68">
        <v>49</v>
      </c>
      <c r="B50" s="206" t="str">
        <f>VLOOKUP($A50,Startlist!$B:$H,2,FALSE)</f>
        <v>2SE</v>
      </c>
      <c r="C50" s="139" t="str">
        <f>VLOOKUP($A50,Startlist!$B:$H,3,FALSE)</f>
        <v>Steven Lätt</v>
      </c>
      <c r="D50" s="139" t="str">
        <f>VLOOKUP($A50,Startlist!$B:$H,4,FALSE)</f>
        <v>Mikk Männiste</v>
      </c>
      <c r="E50" s="139" t="str">
        <f>VLOOKUP($A50,Startlist!$B:$H,7,FALSE)</f>
        <v>Honda Civic Type-R</v>
      </c>
      <c r="F50" s="69">
        <f>IF(SUMIF('Other Penalties Details'!$A:$A,$A50,'Other Penalties Details'!$B:$B)&gt;0,SUMIF('Other Penalties Details'!$A:$A,$A50,'Other Penalties Details'!$B:$B),"")</f>
      </c>
      <c r="G50" s="69">
        <f>IF(SUMIF('Other Penalties Details'!$A:$A,$A50,'Other Penalties Details'!$C:$C)&gt;0,SUMIF('Other Penalties Details'!$A:$A,$A50,'Other Penalties Details'!$C:$C),"")</f>
      </c>
      <c r="H50" s="69">
        <f>IF(SUMIF('Other Penalties Details'!$A:$A,$A50,'Other Penalties Details'!$D:$D)&gt;0,SUMIF('Other Penalties Details'!$A:$A,$A50,'Other Penalties Details'!$D:$D),"")</f>
      </c>
      <c r="I50" s="69">
        <f>IF(SUMIF('Other Penalties Details'!$A:$A,$A50,'Other Penalties Details'!$E:$E)&gt;0,SUMIF('Other Penalties Details'!$A:$A,$A50,'Other Penalties Details'!$E:$E),"")</f>
      </c>
      <c r="J50" s="69">
        <f>IF(SUMIF('Other Penalties Details'!$A:$A,$A50,'Other Penalties Details'!$F:$F)&gt;0,SUMIF('Other Penalties Details'!$A:$A,$A50,'Other Penalties Details'!$F:$F),"")</f>
      </c>
      <c r="K50" s="68">
        <f t="shared" si="0"/>
      </c>
    </row>
    <row r="51" spans="1:11" s="70" customFormat="1" ht="14.25" customHeight="1">
      <c r="A51" s="208">
        <v>50</v>
      </c>
      <c r="B51" s="138" t="str">
        <f>VLOOKUP($A51,Startlist!$B:$H,2,FALSE)</f>
        <v>2SE</v>
      </c>
      <c r="C51" s="139" t="str">
        <f>VLOOKUP($A51,Startlist!$B:$H,3,FALSE)</f>
        <v>Markus Laurimaa</v>
      </c>
      <c r="D51" s="139" t="str">
        <f>VLOOKUP($A51,Startlist!$B:$H,4,FALSE)</f>
        <v>Joonas Vares</v>
      </c>
      <c r="E51" s="139" t="str">
        <f>VLOOKUP($A51,Startlist!$B:$H,7,FALSE)</f>
        <v>Volkswagen Golf</v>
      </c>
      <c r="F51" s="69">
        <f>IF(SUMIF('Other Penalties Details'!$A:$A,$A51,'Other Penalties Details'!$B:$B)&gt;0,SUMIF('Other Penalties Details'!$A:$A,$A51,'Other Penalties Details'!$B:$B),"")</f>
        <v>40</v>
      </c>
      <c r="G51" s="69">
        <f>IF(SUMIF('Other Penalties Details'!$A:$A,$A51,'Other Penalties Details'!$C:$C)&gt;0,SUMIF('Other Penalties Details'!$A:$A,$A51,'Other Penalties Details'!$C:$C),"")</f>
      </c>
      <c r="H51" s="69">
        <f>IF(SUMIF('Other Penalties Details'!$A:$A,$A51,'Other Penalties Details'!$D:$D)&gt;0,SUMIF('Other Penalties Details'!$A:$A,$A51,'Other Penalties Details'!$D:$D),"")</f>
      </c>
      <c r="I51" s="69">
        <f>IF(SUMIF('Other Penalties Details'!$A:$A,$A51,'Other Penalties Details'!$E:$E)&gt;0,SUMIF('Other Penalties Details'!$A:$A,$A51,'Other Penalties Details'!$E:$E),"")</f>
      </c>
      <c r="J51" s="69">
        <f>IF(SUMIF('Other Penalties Details'!$A:$A,$A51,'Other Penalties Details'!$F:$F)&gt;0,SUMIF('Other Penalties Details'!$A:$A,$A51,'Other Penalties Details'!$F:$F),"")</f>
      </c>
      <c r="K51" s="68" t="str">
        <f t="shared" si="0"/>
        <v>0:40</v>
      </c>
    </row>
    <row r="52" spans="1:11" s="70" customFormat="1" ht="14.25" customHeight="1">
      <c r="A52" s="68">
        <v>51</v>
      </c>
      <c r="B52" s="206" t="str">
        <f>VLOOKUP($A52,Startlist!$B:$H,2,FALSE)</f>
        <v>2ST</v>
      </c>
      <c r="C52" s="139" t="str">
        <f>VLOOKUP($A52,Startlist!$B:$H,3,FALSE)</f>
        <v>Magnus Laid</v>
      </c>
      <c r="D52" s="139" t="str">
        <f>VLOOKUP($A52,Startlist!$B:$H,4,FALSE)</f>
        <v>Jaanus Hirson</v>
      </c>
      <c r="E52" s="139" t="str">
        <f>VLOOKUP($A52,Startlist!$B:$H,7,FALSE)</f>
        <v>BMW 323TI</v>
      </c>
      <c r="F52" s="69">
        <f>IF(SUMIF('Other Penalties Details'!$A:$A,$A52,'Other Penalties Details'!$B:$B)&gt;0,SUMIF('Other Penalties Details'!$A:$A,$A52,'Other Penalties Details'!$B:$B),"")</f>
      </c>
      <c r="G52" s="69">
        <f>IF(SUMIF('Other Penalties Details'!$A:$A,$A52,'Other Penalties Details'!$C:$C)&gt;0,SUMIF('Other Penalties Details'!$A:$A,$A52,'Other Penalties Details'!$C:$C),"")</f>
      </c>
      <c r="H52" s="69">
        <f>IF(SUMIF('Other Penalties Details'!$A:$A,$A52,'Other Penalties Details'!$D:$D)&gt;0,SUMIF('Other Penalties Details'!$A:$A,$A52,'Other Penalties Details'!$D:$D),"")</f>
      </c>
      <c r="I52" s="69">
        <f>IF(SUMIF('Other Penalties Details'!$A:$A,$A52,'Other Penalties Details'!$E:$E)&gt;0,SUMIF('Other Penalties Details'!$A:$A,$A52,'Other Penalties Details'!$E:$E),"")</f>
      </c>
      <c r="J52" s="69">
        <f>IF(SUMIF('Other Penalties Details'!$A:$A,$A52,'Other Penalties Details'!$F:$F)&gt;0,SUMIF('Other Penalties Details'!$A:$A,$A52,'Other Penalties Details'!$F:$F),"")</f>
      </c>
      <c r="K52" s="68">
        <f t="shared" si="0"/>
      </c>
    </row>
    <row r="53" spans="1:11" s="70" customFormat="1" ht="14.25" customHeight="1">
      <c r="A53" s="208">
        <v>52</v>
      </c>
      <c r="B53" s="138" t="str">
        <f>VLOOKUP($A53,Startlist!$B:$H,2,FALSE)</f>
        <v>2VE</v>
      </c>
      <c r="C53" s="139" t="str">
        <f>VLOOKUP($A53,Startlist!$B:$H,3,FALSE)</f>
        <v>Madis Laaser</v>
      </c>
      <c r="D53" s="139" t="str">
        <f>VLOOKUP($A53,Startlist!$B:$H,4,FALSE)</f>
        <v>Jaagup Laaser</v>
      </c>
      <c r="E53" s="139" t="str">
        <f>VLOOKUP($A53,Startlist!$B:$H,7,FALSE)</f>
        <v>Honda Civic</v>
      </c>
      <c r="F53" s="69">
        <f>IF(SUMIF('Other Penalties Details'!$A:$A,$A53,'Other Penalties Details'!$B:$B)&gt;0,SUMIF('Other Penalties Details'!$A:$A,$A53,'Other Penalties Details'!$B:$B),"")</f>
        <v>20</v>
      </c>
      <c r="G53" s="69">
        <f>IF(SUMIF('Other Penalties Details'!$A:$A,$A53,'Other Penalties Details'!$C:$C)&gt;0,SUMIF('Other Penalties Details'!$A:$A,$A53,'Other Penalties Details'!$C:$C),"")</f>
      </c>
      <c r="H53" s="69">
        <f>IF(SUMIF('Other Penalties Details'!$A:$A,$A53,'Other Penalties Details'!$D:$D)&gt;0,SUMIF('Other Penalties Details'!$A:$A,$A53,'Other Penalties Details'!$D:$D),"")</f>
      </c>
      <c r="I53" s="69">
        <f>IF(SUMIF('Other Penalties Details'!$A:$A,$A53,'Other Penalties Details'!$E:$E)&gt;0,SUMIF('Other Penalties Details'!$A:$A,$A53,'Other Penalties Details'!$E:$E),"")</f>
      </c>
      <c r="J53" s="69">
        <f>IF(SUMIF('Other Penalties Details'!$A:$A,$A53,'Other Penalties Details'!$F:$F)&gt;0,SUMIF('Other Penalties Details'!$A:$A,$A53,'Other Penalties Details'!$F:$F),"")</f>
      </c>
      <c r="K53" s="68" t="str">
        <f t="shared" si="0"/>
        <v>0:20</v>
      </c>
    </row>
    <row r="54" spans="1:11" s="70" customFormat="1" ht="14.25" customHeight="1">
      <c r="A54" s="68">
        <v>54</v>
      </c>
      <c r="B54" s="206" t="str">
        <f>VLOOKUP($A54,Startlist!$B:$H,2,FALSE)</f>
        <v>2VT</v>
      </c>
      <c r="C54" s="139" t="str">
        <f>VLOOKUP($A54,Startlist!$B:$H,3,FALSE)</f>
        <v>Rainer Umbleja</v>
      </c>
      <c r="D54" s="139" t="str">
        <f>VLOOKUP($A54,Startlist!$B:$H,4,FALSE)</f>
        <v>Marko Press</v>
      </c>
      <c r="E54" s="139" t="str">
        <f>VLOOKUP($A54,Startlist!$B:$H,7,FALSE)</f>
        <v>BMW 318</v>
      </c>
      <c r="F54" s="69">
        <f>IF(SUMIF('Other Penalties Details'!$A:$A,$A54,'Other Penalties Details'!$B:$B)&gt;0,SUMIF('Other Penalties Details'!$A:$A,$A54,'Other Penalties Details'!$B:$B),"")</f>
      </c>
      <c r="G54" s="69">
        <f>IF(SUMIF('Other Penalties Details'!$A:$A,$A54,'Other Penalties Details'!$C:$C)&gt;0,SUMIF('Other Penalties Details'!$A:$A,$A54,'Other Penalties Details'!$C:$C),"")</f>
      </c>
      <c r="H54" s="69">
        <f>IF(SUMIF('Other Penalties Details'!$A:$A,$A54,'Other Penalties Details'!$D:$D)&gt;0,SUMIF('Other Penalties Details'!$A:$A,$A54,'Other Penalties Details'!$D:$D),"")</f>
      </c>
      <c r="I54" s="69">
        <f>IF(SUMIF('Other Penalties Details'!$A:$A,$A54,'Other Penalties Details'!$E:$E)&gt;0,SUMIF('Other Penalties Details'!$A:$A,$A54,'Other Penalties Details'!$E:$E),"")</f>
      </c>
      <c r="J54" s="69">
        <f>IF(SUMIF('Other Penalties Details'!$A:$A,$A54,'Other Penalties Details'!$F:$F)&gt;0,SUMIF('Other Penalties Details'!$A:$A,$A54,'Other Penalties Details'!$F:$F),"")</f>
      </c>
      <c r="K54" s="68">
        <f t="shared" si="0"/>
      </c>
    </row>
    <row r="55" spans="1:11" s="70" customFormat="1" ht="14.25" customHeight="1">
      <c r="A55" s="208">
        <v>55</v>
      </c>
      <c r="B55" s="206" t="str">
        <f>VLOOKUP($A55,Startlist!$B:$H,2,FALSE)</f>
        <v>2ST</v>
      </c>
      <c r="C55" s="139" t="str">
        <f>VLOOKUP($A55,Startlist!$B:$H,3,FALSE)</f>
        <v>Kauri Päästel</v>
      </c>
      <c r="D55" s="139" t="str">
        <f>VLOOKUP($A55,Startlist!$B:$H,4,FALSE)</f>
        <v>Teet Varik</v>
      </c>
      <c r="E55" s="139" t="str">
        <f>VLOOKUP($A55,Startlist!$B:$H,7,FALSE)</f>
        <v>BMW 318</v>
      </c>
      <c r="F55" s="69">
        <f>IF(SUMIF('Other Penalties Details'!$A:$A,$A55,'Other Penalties Details'!$B:$B)&gt;0,SUMIF('Other Penalties Details'!$A:$A,$A55,'Other Penalties Details'!$B:$B),"")</f>
      </c>
      <c r="G55" s="69">
        <f>IF(SUMIF('Other Penalties Details'!$A:$A,$A55,'Other Penalties Details'!$C:$C)&gt;0,SUMIF('Other Penalties Details'!$A:$A,$A55,'Other Penalties Details'!$C:$C),"")</f>
      </c>
      <c r="H55" s="69">
        <f>IF(SUMIF('Other Penalties Details'!$A:$A,$A55,'Other Penalties Details'!$D:$D)&gt;0,SUMIF('Other Penalties Details'!$A:$A,$A55,'Other Penalties Details'!$D:$D),"")</f>
        <v>60</v>
      </c>
      <c r="I55" s="69">
        <f>IF(SUMIF('Other Penalties Details'!$A:$A,$A55,'Other Penalties Details'!$E:$E)&gt;0,SUMIF('Other Penalties Details'!$A:$A,$A55,'Other Penalties Details'!$E:$E),"")</f>
      </c>
      <c r="J55" s="69">
        <f>IF(SUMIF('Other Penalties Details'!$A:$A,$A55,'Other Penalties Details'!$F:$F)&gt;0,SUMIF('Other Penalties Details'!$A:$A,$A55,'Other Penalties Details'!$F:$F),"")</f>
      </c>
      <c r="K55" s="68" t="str">
        <f t="shared" si="0"/>
        <v>1:00</v>
      </c>
    </row>
    <row r="56" spans="1:11" s="70" customFormat="1" ht="14.25" customHeight="1">
      <c r="A56" s="68">
        <v>56</v>
      </c>
      <c r="B56" s="206" t="str">
        <f>VLOOKUP($A56,Startlist!$B:$H,2,FALSE)</f>
        <v>2ST</v>
      </c>
      <c r="C56" s="139" t="str">
        <f>VLOOKUP($A56,Startlist!$B:$H,3,FALSE)</f>
        <v>Tauri Soome</v>
      </c>
      <c r="D56" s="139" t="str">
        <f>VLOOKUP($A56,Startlist!$B:$H,4,FALSE)</f>
        <v>Kristjan Karlep</v>
      </c>
      <c r="E56" s="139" t="str">
        <f>VLOOKUP($A56,Startlist!$B:$H,7,FALSE)</f>
        <v>BMW 328</v>
      </c>
      <c r="F56" s="69">
        <f>IF(SUMIF('Other Penalties Details'!$A:$A,$A56,'Other Penalties Details'!$B:$B)&gt;0,SUMIF('Other Penalties Details'!$A:$A,$A56,'Other Penalties Details'!$B:$B),"")</f>
      </c>
      <c r="G56" s="69">
        <f>IF(SUMIF('Other Penalties Details'!$A:$A,$A56,'Other Penalties Details'!$C:$C)&gt;0,SUMIF('Other Penalties Details'!$A:$A,$A56,'Other Penalties Details'!$C:$C),"")</f>
      </c>
      <c r="H56" s="69">
        <f>IF(SUMIF('Other Penalties Details'!$A:$A,$A56,'Other Penalties Details'!$D:$D)&gt;0,SUMIF('Other Penalties Details'!$A:$A,$A56,'Other Penalties Details'!$D:$D),"")</f>
      </c>
      <c r="I56" s="69">
        <f>IF(SUMIF('Other Penalties Details'!$A:$A,$A56,'Other Penalties Details'!$E:$E)&gt;0,SUMIF('Other Penalties Details'!$A:$A,$A56,'Other Penalties Details'!$E:$E),"")</f>
      </c>
      <c r="J56" s="69">
        <f>IF(SUMIF('Other Penalties Details'!$A:$A,$A56,'Other Penalties Details'!$F:$F)&gt;0,SUMIF('Other Penalties Details'!$A:$A,$A56,'Other Penalties Details'!$F:$F),"")</f>
      </c>
      <c r="K56" s="68">
        <f t="shared" si="0"/>
      </c>
    </row>
    <row r="57" spans="1:11" s="70" customFormat="1" ht="14.25" customHeight="1">
      <c r="A57" s="68">
        <v>57</v>
      </c>
      <c r="B57" s="206" t="str">
        <f>VLOOKUP($A57,Startlist!$B:$H,2,FALSE)</f>
        <v>2ST</v>
      </c>
      <c r="C57" s="139" t="str">
        <f>VLOOKUP($A57,Startlist!$B:$H,3,FALSE)</f>
        <v>Tauri Nõgu</v>
      </c>
      <c r="D57" s="139" t="str">
        <f>VLOOKUP($A57,Startlist!$B:$H,4,FALSE)</f>
        <v>Priit Nõgu</v>
      </c>
      <c r="E57" s="139" t="str">
        <f>VLOOKUP($A57,Startlist!$B:$H,7,FALSE)</f>
        <v>BMW 325TI</v>
      </c>
      <c r="F57" s="69">
        <f>IF(SUMIF('Other Penalties Details'!$A:$A,$A57,'Other Penalties Details'!$B:$B)&gt;0,SUMIF('Other Penalties Details'!$A:$A,$A57,'Other Penalties Details'!$B:$B),"")</f>
        <v>20</v>
      </c>
      <c r="G57" s="69">
        <f>IF(SUMIF('Other Penalties Details'!$A:$A,$A57,'Other Penalties Details'!$C:$C)&gt;0,SUMIF('Other Penalties Details'!$A:$A,$A57,'Other Penalties Details'!$C:$C),"")</f>
        <v>40</v>
      </c>
      <c r="H57" s="69">
        <f>IF(SUMIF('Other Penalties Details'!$A:$A,$A57,'Other Penalties Details'!$D:$D)&gt;0,SUMIF('Other Penalties Details'!$A:$A,$A57,'Other Penalties Details'!$D:$D),"")</f>
      </c>
      <c r="I57" s="69">
        <f>IF(SUMIF('Other Penalties Details'!$A:$A,$A57,'Other Penalties Details'!$E:$E)&gt;0,SUMIF('Other Penalties Details'!$A:$A,$A57,'Other Penalties Details'!$E:$E),"")</f>
      </c>
      <c r="J57" s="69">
        <f>IF(SUMIF('Other Penalties Details'!$A:$A,$A57,'Other Penalties Details'!$F:$F)&gt;0,SUMIF('Other Penalties Details'!$A:$A,$A57,'Other Penalties Details'!$F:$F),"")</f>
      </c>
      <c r="K57" s="68" t="str">
        <f t="shared" si="0"/>
        <v>1:00</v>
      </c>
    </row>
    <row r="58" spans="1:11" s="70" customFormat="1" ht="14.25" customHeight="1">
      <c r="A58" s="208">
        <v>58</v>
      </c>
      <c r="B58" s="138" t="str">
        <f>VLOOKUP($A58,Startlist!$B:$H,2,FALSE)</f>
        <v>2VT</v>
      </c>
      <c r="C58" s="139" t="str">
        <f>VLOOKUP($A58,Startlist!$B:$H,3,FALSE)</f>
        <v>Tanel Madiste</v>
      </c>
      <c r="D58" s="139" t="str">
        <f>VLOOKUP($A58,Startlist!$B:$H,4,FALSE)</f>
        <v>Joonas Kaup</v>
      </c>
      <c r="E58" s="139" t="str">
        <f>VLOOKUP($A58,Startlist!$B:$H,7,FALSE)</f>
        <v>BMW 318TI</v>
      </c>
      <c r="F58" s="69">
        <f>IF(SUMIF('Other Penalties Details'!$A:$A,$A58,'Other Penalties Details'!$B:$B)&gt;0,SUMIF('Other Penalties Details'!$A:$A,$A58,'Other Penalties Details'!$B:$B),"")</f>
        <v>40</v>
      </c>
      <c r="G58" s="69">
        <f>IF(SUMIF('Other Penalties Details'!$A:$A,$A58,'Other Penalties Details'!$C:$C)&gt;0,SUMIF('Other Penalties Details'!$A:$A,$A58,'Other Penalties Details'!$C:$C),"")</f>
      </c>
      <c r="H58" s="69">
        <f>IF(SUMIF('Other Penalties Details'!$A:$A,$A58,'Other Penalties Details'!$D:$D)&gt;0,SUMIF('Other Penalties Details'!$A:$A,$A58,'Other Penalties Details'!$D:$D),"")</f>
      </c>
      <c r="I58" s="69">
        <f>IF(SUMIF('Other Penalties Details'!$A:$A,$A58,'Other Penalties Details'!$E:$E)&gt;0,SUMIF('Other Penalties Details'!$A:$A,$A58,'Other Penalties Details'!$E:$E),"")</f>
      </c>
      <c r="J58" s="69">
        <f>IF(SUMIF('Other Penalties Details'!$A:$A,$A58,'Other Penalties Details'!$F:$F)&gt;0,SUMIF('Other Penalties Details'!$A:$A,$A58,'Other Penalties Details'!$F:$F),"")</f>
      </c>
      <c r="K58" s="68" t="str">
        <f t="shared" si="0"/>
        <v>0:40</v>
      </c>
    </row>
    <row r="59" spans="1:11" s="70" customFormat="1" ht="14.25" customHeight="1">
      <c r="A59" s="68">
        <v>59</v>
      </c>
      <c r="B59" s="206" t="str">
        <f>VLOOKUP($A59,Startlist!$B:$H,2,FALSE)</f>
        <v>2SE</v>
      </c>
      <c r="C59" s="139" t="str">
        <f>VLOOKUP($A59,Startlist!$B:$H,3,FALSE)</f>
        <v>Merlis Rand</v>
      </c>
      <c r="D59" s="139" t="str">
        <f>VLOOKUP($A59,Startlist!$B:$H,4,FALSE)</f>
        <v>Mihkel Avik</v>
      </c>
      <c r="E59" s="139" t="str">
        <f>VLOOKUP($A59,Startlist!$B:$H,7,FALSE)</f>
        <v>Audi A3</v>
      </c>
      <c r="F59" s="69">
        <f>IF(SUMIF('Other Penalties Details'!$A:$A,$A59,'Other Penalties Details'!$B:$B)&gt;0,SUMIF('Other Penalties Details'!$A:$A,$A59,'Other Penalties Details'!$B:$B),"")</f>
        <v>40</v>
      </c>
      <c r="G59" s="69">
        <f>IF(SUMIF('Other Penalties Details'!$A:$A,$A59,'Other Penalties Details'!$C:$C)&gt;0,SUMIF('Other Penalties Details'!$A:$A,$A59,'Other Penalties Details'!$C:$C),"")</f>
      </c>
      <c r="H59" s="69">
        <f>IF(SUMIF('Other Penalties Details'!$A:$A,$A59,'Other Penalties Details'!$D:$D)&gt;0,SUMIF('Other Penalties Details'!$A:$A,$A59,'Other Penalties Details'!$D:$D),"")</f>
      </c>
      <c r="I59" s="69">
        <f>IF(SUMIF('Other Penalties Details'!$A:$A,$A59,'Other Penalties Details'!$E:$E)&gt;0,SUMIF('Other Penalties Details'!$A:$A,$A59,'Other Penalties Details'!$E:$E),"")</f>
      </c>
      <c r="J59" s="69">
        <f>IF(SUMIF('Other Penalties Details'!$A:$A,$A59,'Other Penalties Details'!$F:$F)&gt;0,SUMIF('Other Penalties Details'!$A:$A,$A59,'Other Penalties Details'!$F:$F),"")</f>
      </c>
      <c r="K59" s="68" t="str">
        <f t="shared" si="0"/>
        <v>0:40</v>
      </c>
    </row>
    <row r="60" spans="1:11" s="70" customFormat="1" ht="14.25" customHeight="1">
      <c r="A60" s="209">
        <v>60</v>
      </c>
      <c r="B60" s="206" t="str">
        <f>VLOOKUP($A60,Startlist!$B:$H,2,FALSE)</f>
        <v>2ST</v>
      </c>
      <c r="C60" s="139" t="str">
        <f>VLOOKUP($A60,Startlist!$B:$H,3,FALSE)</f>
        <v>Jarmo Lige</v>
      </c>
      <c r="D60" s="139" t="str">
        <f>VLOOKUP($A60,Startlist!$B:$H,4,FALSE)</f>
        <v>Sten Kuusik</v>
      </c>
      <c r="E60" s="139" t="str">
        <f>VLOOKUP($A60,Startlist!$B:$H,7,FALSE)</f>
        <v>BMW Compact</v>
      </c>
      <c r="F60" s="69">
        <f>IF(SUMIF('Other Penalties Details'!$A:$A,$A60,'Other Penalties Details'!$B:$B)&gt;0,SUMIF('Other Penalties Details'!$A:$A,$A60,'Other Penalties Details'!$B:$B),"")</f>
        <v>20</v>
      </c>
      <c r="G60" s="69">
        <f>IF(SUMIF('Other Penalties Details'!$A:$A,$A60,'Other Penalties Details'!$C:$C)&gt;0,SUMIF('Other Penalties Details'!$A:$A,$A60,'Other Penalties Details'!$C:$C),"")</f>
      </c>
      <c r="H60" s="69">
        <f>IF(SUMIF('Other Penalties Details'!$A:$A,$A60,'Other Penalties Details'!$D:$D)&gt;0,SUMIF('Other Penalties Details'!$A:$A,$A60,'Other Penalties Details'!$D:$D),"")</f>
      </c>
      <c r="I60" s="69">
        <f>IF(SUMIF('Other Penalties Details'!$A:$A,$A60,'Other Penalties Details'!$E:$E)&gt;0,SUMIF('Other Penalties Details'!$A:$A,$A60,'Other Penalties Details'!$E:$E),"")</f>
      </c>
      <c r="J60" s="69">
        <f>IF(SUMIF('Other Penalties Details'!$A:$A,$A60,'Other Penalties Details'!$F:$F)&gt;0,SUMIF('Other Penalties Details'!$A:$A,$A60,'Other Penalties Details'!$F:$F),"")</f>
      </c>
      <c r="K60" s="68" t="str">
        <f t="shared" si="0"/>
        <v>0:20</v>
      </c>
    </row>
    <row r="61" spans="1:11" s="70" customFormat="1" ht="14.25" customHeight="1">
      <c r="A61" s="208">
        <v>61</v>
      </c>
      <c r="B61" s="138" t="str">
        <f>VLOOKUP($A61,Startlist!$B:$H,2,FALSE)</f>
        <v>2ST</v>
      </c>
      <c r="C61" s="139" t="str">
        <f>VLOOKUP($A61,Startlist!$B:$H,3,FALSE)</f>
        <v>Hendrik Väli</v>
      </c>
      <c r="D61" s="139" t="str">
        <f>VLOOKUP($A61,Startlist!$B:$H,4,FALSE)</f>
        <v>Reti Ojasalu</v>
      </c>
      <c r="E61" s="139" t="str">
        <f>VLOOKUP($A61,Startlist!$B:$H,7,FALSE)</f>
        <v>BMW 316I</v>
      </c>
      <c r="F61" s="69">
        <f>IF(SUMIF('Other Penalties Details'!$A:$A,$A61,'Other Penalties Details'!$B:$B)&gt;0,SUMIF('Other Penalties Details'!$A:$A,$A61,'Other Penalties Details'!$B:$B),"")</f>
      </c>
      <c r="G61" s="69">
        <f>IF(SUMIF('Other Penalties Details'!$A:$A,$A61,'Other Penalties Details'!$C:$C)&gt;0,SUMIF('Other Penalties Details'!$A:$A,$A61,'Other Penalties Details'!$C:$C),"")</f>
        <v>20</v>
      </c>
      <c r="H61" s="69">
        <f>IF(SUMIF('Other Penalties Details'!$A:$A,$A61,'Other Penalties Details'!$D:$D)&gt;0,SUMIF('Other Penalties Details'!$A:$A,$A61,'Other Penalties Details'!$D:$D),"")</f>
      </c>
      <c r="I61" s="69">
        <f>IF(SUMIF('Other Penalties Details'!$A:$A,$A61,'Other Penalties Details'!$E:$E)&gt;0,SUMIF('Other Penalties Details'!$A:$A,$A61,'Other Penalties Details'!$E:$E),"")</f>
      </c>
      <c r="J61" s="69">
        <f>IF(SUMIF('Other Penalties Details'!$A:$A,$A61,'Other Penalties Details'!$F:$F)&gt;0,SUMIF('Other Penalties Details'!$A:$A,$A61,'Other Penalties Details'!$F:$F),"")</f>
      </c>
      <c r="K61" s="68" t="str">
        <f t="shared" si="0"/>
        <v>0:20</v>
      </c>
    </row>
    <row r="62" spans="1:11" s="70" customFormat="1" ht="14.25" customHeight="1">
      <c r="A62" s="68">
        <v>62</v>
      </c>
      <c r="B62" s="206" t="str">
        <f>VLOOKUP($A62,Startlist!$B:$H,2,FALSE)</f>
        <v>2ST</v>
      </c>
      <c r="C62" s="139" t="str">
        <f>VLOOKUP($A62,Startlist!$B:$H,3,FALSE)</f>
        <v>Meelis Vahter</v>
      </c>
      <c r="D62" s="139" t="str">
        <f>VLOOKUP($A62,Startlist!$B:$H,4,FALSE)</f>
        <v>Dever Vahter</v>
      </c>
      <c r="E62" s="139" t="str">
        <f>VLOOKUP($A62,Startlist!$B:$H,7,FALSE)</f>
        <v>BMW 330I</v>
      </c>
      <c r="F62" s="69">
        <f>IF(SUMIF('Other Penalties Details'!$A:$A,$A62,'Other Penalties Details'!$B:$B)&gt;0,SUMIF('Other Penalties Details'!$A:$A,$A62,'Other Penalties Details'!$B:$B),"")</f>
        <v>20</v>
      </c>
      <c r="G62" s="69">
        <f>IF(SUMIF('Other Penalties Details'!$A:$A,$A62,'Other Penalties Details'!$C:$C)&gt;0,SUMIF('Other Penalties Details'!$A:$A,$A62,'Other Penalties Details'!$C:$C),"")</f>
        <v>20</v>
      </c>
      <c r="H62" s="69">
        <f>IF(SUMIF('Other Penalties Details'!$A:$A,$A62,'Other Penalties Details'!$D:$D)&gt;0,SUMIF('Other Penalties Details'!$A:$A,$A62,'Other Penalties Details'!$D:$D),"")</f>
      </c>
      <c r="I62" s="69">
        <f>IF(SUMIF('Other Penalties Details'!$A:$A,$A62,'Other Penalties Details'!$E:$E)&gt;0,SUMIF('Other Penalties Details'!$A:$A,$A62,'Other Penalties Details'!$E:$E),"")</f>
      </c>
      <c r="J62" s="69">
        <f>IF(SUMIF('Other Penalties Details'!$A:$A,$A62,'Other Penalties Details'!$F:$F)&gt;0,SUMIF('Other Penalties Details'!$A:$A,$A62,'Other Penalties Details'!$F:$F),"")</f>
      </c>
      <c r="K62" s="68" t="str">
        <f t="shared" si="0"/>
        <v>0:40</v>
      </c>
    </row>
    <row r="63" spans="1:11" s="70" customFormat="1" ht="14.25" customHeight="1">
      <c r="A63" s="209">
        <v>63</v>
      </c>
      <c r="B63" s="206" t="str">
        <f>VLOOKUP($A63,Startlist!$B:$H,2,FALSE)</f>
        <v>2SE</v>
      </c>
      <c r="C63" s="139" t="str">
        <f>VLOOKUP($A63,Startlist!$B:$H,3,FALSE)</f>
        <v>Romet Liiv</v>
      </c>
      <c r="D63" s="139" t="str">
        <f>VLOOKUP($A63,Startlist!$B:$H,4,FALSE)</f>
        <v>Anthony Fatkin</v>
      </c>
      <c r="E63" s="139" t="str">
        <f>VLOOKUP($A63,Startlist!$B:$H,7,FALSE)</f>
        <v>Honda Civic Type-R</v>
      </c>
      <c r="F63" s="69">
        <f>IF(SUMIF('Other Penalties Details'!$A:$A,$A63,'Other Penalties Details'!$B:$B)&gt;0,SUMIF('Other Penalties Details'!$A:$A,$A63,'Other Penalties Details'!$B:$B),"")</f>
        <v>40</v>
      </c>
      <c r="G63" s="69">
        <f>IF(SUMIF('Other Penalties Details'!$A:$A,$A63,'Other Penalties Details'!$C:$C)&gt;0,SUMIF('Other Penalties Details'!$A:$A,$A63,'Other Penalties Details'!$C:$C),"")</f>
        <v>20</v>
      </c>
      <c r="H63" s="69">
        <f>IF(SUMIF('Other Penalties Details'!$A:$A,$A63,'Other Penalties Details'!$D:$D)&gt;0,SUMIF('Other Penalties Details'!$A:$A,$A63,'Other Penalties Details'!$D:$D),"")</f>
        <v>20</v>
      </c>
      <c r="I63" s="69">
        <f>IF(SUMIF('Other Penalties Details'!$A:$A,$A63,'Other Penalties Details'!$E:$E)&gt;0,SUMIF('Other Penalties Details'!$A:$A,$A63,'Other Penalties Details'!$E:$E),"")</f>
      </c>
      <c r="J63" s="69">
        <f>IF(SUMIF('Other Penalties Details'!$A:$A,$A63,'Other Penalties Details'!$F:$F)&gt;0,SUMIF('Other Penalties Details'!$A:$A,$A63,'Other Penalties Details'!$F:$F),"")</f>
      </c>
      <c r="K63" s="68" t="str">
        <f t="shared" si="0"/>
        <v>1:20</v>
      </c>
    </row>
    <row r="64" spans="1:11" s="70" customFormat="1" ht="14.25" customHeight="1">
      <c r="A64" s="207">
        <v>64</v>
      </c>
      <c r="B64" s="206" t="str">
        <f>VLOOKUP($A64,Startlist!$B:$H,2,FALSE)</f>
        <v>4WD</v>
      </c>
      <c r="C64" s="139" t="str">
        <f>VLOOKUP($A64,Startlist!$B:$H,3,FALSE)</f>
        <v>Renee Laan</v>
      </c>
      <c r="D64" s="139" t="str">
        <f>VLOOKUP($A64,Startlist!$B:$H,4,FALSE)</f>
        <v>Marko Meesak</v>
      </c>
      <c r="E64" s="139" t="str">
        <f>VLOOKUP($A64,Startlist!$B:$H,7,FALSE)</f>
        <v>Subaru Impreza</v>
      </c>
      <c r="F64" s="69">
        <f>IF(SUMIF('Other Penalties Details'!$A:$A,$A64,'Other Penalties Details'!$B:$B)&gt;0,SUMIF('Other Penalties Details'!$A:$A,$A64,'Other Penalties Details'!$B:$B),"")</f>
        <v>60</v>
      </c>
      <c r="G64" s="69">
        <f>IF(SUMIF('Other Penalties Details'!$A:$A,$A64,'Other Penalties Details'!$C:$C)&gt;0,SUMIF('Other Penalties Details'!$A:$A,$A64,'Other Penalties Details'!$C:$C),"")</f>
      </c>
      <c r="H64" s="69">
        <f>IF(SUMIF('Other Penalties Details'!$A:$A,$A64,'Other Penalties Details'!$D:$D)&gt;0,SUMIF('Other Penalties Details'!$A:$A,$A64,'Other Penalties Details'!$D:$D),"")</f>
      </c>
      <c r="I64" s="69">
        <f>IF(SUMIF('Other Penalties Details'!$A:$A,$A64,'Other Penalties Details'!$E:$E)&gt;0,SUMIF('Other Penalties Details'!$A:$A,$A64,'Other Penalties Details'!$E:$E),"")</f>
      </c>
      <c r="J64" s="69">
        <f>IF(SUMIF('Other Penalties Details'!$A:$A,$A64,'Other Penalties Details'!$F:$F)&gt;0,SUMIF('Other Penalties Details'!$A:$A,$A64,'Other Penalties Details'!$F:$F),"")</f>
      </c>
      <c r="K64" s="68" t="str">
        <f t="shared" si="0"/>
        <v>1:00</v>
      </c>
    </row>
    <row r="65" spans="1:11" s="70" customFormat="1" ht="14.25" customHeight="1">
      <c r="A65" s="68">
        <v>65</v>
      </c>
      <c r="B65" s="206" t="str">
        <f>VLOOKUP($A65,Startlist!$B:$H,2,FALSE)</f>
        <v>2VT</v>
      </c>
      <c r="C65" s="139" t="str">
        <f>VLOOKUP($A65,Startlist!$B:$H,3,FALSE)</f>
        <v>Margus Raudsepp</v>
      </c>
      <c r="D65" s="139" t="str">
        <f>VLOOKUP($A65,Startlist!$B:$H,4,FALSE)</f>
        <v>Indrek Raudsepp</v>
      </c>
      <c r="E65" s="139" t="str">
        <f>VLOOKUP($A65,Startlist!$B:$H,7,FALSE)</f>
        <v>BMW 316I</v>
      </c>
      <c r="F65" s="69">
        <f>IF(SUMIF('Other Penalties Details'!$A:$A,$A65,'Other Penalties Details'!$B:$B)&gt;0,SUMIF('Other Penalties Details'!$A:$A,$A65,'Other Penalties Details'!$B:$B),"")</f>
        <v>40</v>
      </c>
      <c r="G65" s="69">
        <f>IF(SUMIF('Other Penalties Details'!$A:$A,$A65,'Other Penalties Details'!$C:$C)&gt;0,SUMIF('Other Penalties Details'!$A:$A,$A65,'Other Penalties Details'!$C:$C),"")</f>
      </c>
      <c r="H65" s="69">
        <f>IF(SUMIF('Other Penalties Details'!$A:$A,$A65,'Other Penalties Details'!$D:$D)&gt;0,SUMIF('Other Penalties Details'!$A:$A,$A65,'Other Penalties Details'!$D:$D),"")</f>
      </c>
      <c r="I65" s="69">
        <f>IF(SUMIF('Other Penalties Details'!$A:$A,$A65,'Other Penalties Details'!$E:$E)&gt;0,SUMIF('Other Penalties Details'!$A:$A,$A65,'Other Penalties Details'!$E:$E),"")</f>
      </c>
      <c r="J65" s="69">
        <f>IF(SUMIF('Other Penalties Details'!$A:$A,$A65,'Other Penalties Details'!$F:$F)&gt;0,SUMIF('Other Penalties Details'!$A:$A,$A65,'Other Penalties Details'!$F:$F),"")</f>
      </c>
      <c r="K65" s="68" t="str">
        <f t="shared" si="0"/>
        <v>0:40</v>
      </c>
    </row>
    <row r="66" spans="1:11" s="70" customFormat="1" ht="14.25" customHeight="1">
      <c r="A66" s="208">
        <v>66</v>
      </c>
      <c r="B66" s="206" t="str">
        <f>VLOOKUP($A66,Startlist!$B:$H,2,FALSE)</f>
        <v>SU</v>
      </c>
      <c r="C66" s="139" t="str">
        <f>VLOOKUP($A66,Startlist!$B:$H,3,FALSE)</f>
        <v>Mikk Saaron</v>
      </c>
      <c r="D66" s="139" t="str">
        <f>VLOOKUP($A66,Startlist!$B:$H,4,FALSE)</f>
        <v>Mait Saaron</v>
      </c>
      <c r="E66" s="139" t="str">
        <f>VLOOKUP($A66,Startlist!$B:$H,7,FALSE)</f>
        <v>Lada 2107</v>
      </c>
      <c r="F66" s="69">
        <f>IF(SUMIF('Other Penalties Details'!$A:$A,$A66,'Other Penalties Details'!$B:$B)&gt;0,SUMIF('Other Penalties Details'!$A:$A,$A66,'Other Penalties Details'!$B:$B),"")</f>
        <v>20</v>
      </c>
      <c r="G66" s="69">
        <f>IF(SUMIF('Other Penalties Details'!$A:$A,$A66,'Other Penalties Details'!$C:$C)&gt;0,SUMIF('Other Penalties Details'!$A:$A,$A66,'Other Penalties Details'!$C:$C),"")</f>
      </c>
      <c r="H66" s="69">
        <f>IF(SUMIF('Other Penalties Details'!$A:$A,$A66,'Other Penalties Details'!$D:$D)&gt;0,SUMIF('Other Penalties Details'!$A:$A,$A66,'Other Penalties Details'!$D:$D),"")</f>
      </c>
      <c r="I66" s="69">
        <f>IF(SUMIF('Other Penalties Details'!$A:$A,$A66,'Other Penalties Details'!$E:$E)&gt;0,SUMIF('Other Penalties Details'!$A:$A,$A66,'Other Penalties Details'!$E:$E),"")</f>
      </c>
      <c r="J66" s="69">
        <f>IF(SUMIF('Other Penalties Details'!$A:$A,$A66,'Other Penalties Details'!$F:$F)&gt;0,SUMIF('Other Penalties Details'!$A:$A,$A66,'Other Penalties Details'!$F:$F),"")</f>
      </c>
      <c r="K66" s="68" t="str">
        <f t="shared" si="0"/>
        <v>0:20</v>
      </c>
    </row>
    <row r="67" spans="1:11" s="70" customFormat="1" ht="14.25" customHeight="1">
      <c r="A67" s="68">
        <v>67</v>
      </c>
      <c r="B67" s="206" t="str">
        <f>VLOOKUP($A67,Startlist!$B:$H,2,FALSE)</f>
        <v>2VE</v>
      </c>
      <c r="C67" s="139" t="str">
        <f>VLOOKUP($A67,Startlist!$B:$H,3,FALSE)</f>
        <v>Sander Mihkels</v>
      </c>
      <c r="D67" s="139" t="str">
        <f>VLOOKUP($A67,Startlist!$B:$H,4,FALSE)</f>
        <v>Ivo Aal</v>
      </c>
      <c r="E67" s="139" t="str">
        <f>VLOOKUP($A67,Startlist!$B:$H,7,FALSE)</f>
        <v>Honda Civic</v>
      </c>
      <c r="F67" s="69">
        <f>IF(SUMIF('Other Penalties Details'!$A:$A,$A67,'Other Penalties Details'!$B:$B)&gt;0,SUMIF('Other Penalties Details'!$A:$A,$A67,'Other Penalties Details'!$B:$B),"")</f>
      </c>
      <c r="G67" s="69">
        <f>IF(SUMIF('Other Penalties Details'!$A:$A,$A67,'Other Penalties Details'!$C:$C)&gt;0,SUMIF('Other Penalties Details'!$A:$A,$A67,'Other Penalties Details'!$C:$C),"")</f>
      </c>
      <c r="H67" s="69">
        <f>IF(SUMIF('Other Penalties Details'!$A:$A,$A67,'Other Penalties Details'!$D:$D)&gt;0,SUMIF('Other Penalties Details'!$A:$A,$A67,'Other Penalties Details'!$D:$D),"")</f>
      </c>
      <c r="I67" s="69">
        <f>IF(SUMIF('Other Penalties Details'!$A:$A,$A67,'Other Penalties Details'!$E:$E)&gt;0,SUMIF('Other Penalties Details'!$A:$A,$A67,'Other Penalties Details'!$E:$E),"")</f>
      </c>
      <c r="J67" s="69">
        <f>IF(SUMIF('Other Penalties Details'!$A:$A,$A67,'Other Penalties Details'!$F:$F)&gt;0,SUMIF('Other Penalties Details'!$A:$A,$A67,'Other Penalties Details'!$F:$F),"")</f>
      </c>
      <c r="K67" s="68">
        <f aca="true" t="shared" si="1" ref="K67:K121">IF(SUM(F67:J67)=0,"",INT(SUM(F67:J67)/60)&amp;":"&amp;IF(SUM(F67:J67)=INT(SUM(F67:J67)/60)*60,"0","")&amp;SUM(F67:J67)-INT(SUM(F67:J67)/60)*60)</f>
      </c>
    </row>
    <row r="68" spans="1:11" s="70" customFormat="1" ht="14.25" customHeight="1">
      <c r="A68" s="209">
        <v>68</v>
      </c>
      <c r="B68" s="206" t="str">
        <f>VLOOKUP($A68,Startlist!$B:$H,2,FALSE)</f>
        <v>2VT</v>
      </c>
      <c r="C68" s="139" t="str">
        <f>VLOOKUP($A68,Startlist!$B:$H,3,FALSE)</f>
        <v>Jaak Riisberg</v>
      </c>
      <c r="D68" s="139" t="str">
        <f>VLOOKUP($A68,Startlist!$B:$H,4,FALSE)</f>
        <v>Taavi Kivi</v>
      </c>
      <c r="E68" s="139" t="str">
        <f>VLOOKUP($A68,Startlist!$B:$H,7,FALSE)</f>
        <v>BMW 318 IS</v>
      </c>
      <c r="F68" s="69">
        <f>IF(SUMIF('Other Penalties Details'!$A:$A,$A68,'Other Penalties Details'!$B:$B)&gt;0,SUMIF('Other Penalties Details'!$A:$A,$A68,'Other Penalties Details'!$B:$B),"")</f>
        <v>40</v>
      </c>
      <c r="G68" s="69">
        <f>IF(SUMIF('Other Penalties Details'!$A:$A,$A68,'Other Penalties Details'!$C:$C)&gt;0,SUMIF('Other Penalties Details'!$A:$A,$A68,'Other Penalties Details'!$C:$C),"")</f>
      </c>
      <c r="H68" s="69">
        <f>IF(SUMIF('Other Penalties Details'!$A:$A,$A68,'Other Penalties Details'!$D:$D)&gt;0,SUMIF('Other Penalties Details'!$A:$A,$A68,'Other Penalties Details'!$D:$D),"")</f>
      </c>
      <c r="I68" s="69">
        <f>IF(SUMIF('Other Penalties Details'!$A:$A,$A68,'Other Penalties Details'!$E:$E)&gt;0,SUMIF('Other Penalties Details'!$A:$A,$A68,'Other Penalties Details'!$E:$E),"")</f>
      </c>
      <c r="J68" s="69">
        <f>IF(SUMIF('Other Penalties Details'!$A:$A,$A68,'Other Penalties Details'!$F:$F)&gt;0,SUMIF('Other Penalties Details'!$A:$A,$A68,'Other Penalties Details'!$F:$F),"")</f>
      </c>
      <c r="K68" s="68" t="str">
        <f t="shared" si="1"/>
        <v>0:40</v>
      </c>
    </row>
    <row r="69" spans="1:11" s="70" customFormat="1" ht="14.25" customHeight="1">
      <c r="A69" s="68">
        <v>69</v>
      </c>
      <c r="B69" s="206" t="str">
        <f>VLOOKUP($A69,Startlist!$B:$H,2,FALSE)</f>
        <v>2VT</v>
      </c>
      <c r="C69" s="139" t="str">
        <f>VLOOKUP($A69,Startlist!$B:$H,3,FALSE)</f>
        <v>Lauri Hõbelaid</v>
      </c>
      <c r="D69" s="139" t="str">
        <f>VLOOKUP($A69,Startlist!$B:$H,4,FALSE)</f>
        <v>Andres Lulla</v>
      </c>
      <c r="E69" s="139" t="str">
        <f>VLOOKUP($A69,Startlist!$B:$H,7,FALSE)</f>
        <v>BMW 318</v>
      </c>
      <c r="F69" s="69">
        <f>IF(SUMIF('Other Penalties Details'!$A:$A,$A69,'Other Penalties Details'!$B:$B)&gt;0,SUMIF('Other Penalties Details'!$A:$A,$A69,'Other Penalties Details'!$B:$B),"")</f>
      </c>
      <c r="G69" s="69">
        <f>IF(SUMIF('Other Penalties Details'!$A:$A,$A69,'Other Penalties Details'!$C:$C)&gt;0,SUMIF('Other Penalties Details'!$A:$A,$A69,'Other Penalties Details'!$C:$C),"")</f>
      </c>
      <c r="H69" s="69">
        <f>IF(SUMIF('Other Penalties Details'!$A:$A,$A69,'Other Penalties Details'!$D:$D)&gt;0,SUMIF('Other Penalties Details'!$A:$A,$A69,'Other Penalties Details'!$D:$D),"")</f>
      </c>
      <c r="I69" s="69">
        <f>IF(SUMIF('Other Penalties Details'!$A:$A,$A69,'Other Penalties Details'!$E:$E)&gt;0,SUMIF('Other Penalties Details'!$A:$A,$A69,'Other Penalties Details'!$E:$E),"")</f>
      </c>
      <c r="J69" s="69">
        <f>IF(SUMIF('Other Penalties Details'!$A:$A,$A69,'Other Penalties Details'!$F:$F)&gt;0,SUMIF('Other Penalties Details'!$A:$A,$A69,'Other Penalties Details'!$F:$F),"")</f>
      </c>
      <c r="K69" s="68">
        <f t="shared" si="1"/>
      </c>
    </row>
    <row r="70" spans="1:11" s="70" customFormat="1" ht="14.25" customHeight="1">
      <c r="A70" s="68">
        <v>70</v>
      </c>
      <c r="B70" s="206" t="str">
        <f>VLOOKUP($A70,Startlist!$B:$H,2,FALSE)</f>
        <v>2ST</v>
      </c>
      <c r="C70" s="139" t="str">
        <f>VLOOKUP($A70,Startlist!$B:$H,3,FALSE)</f>
        <v>Sulev Pärn</v>
      </c>
      <c r="D70" s="139" t="str">
        <f>VLOOKUP($A70,Startlist!$B:$H,4,FALSE)</f>
        <v>Karl Pärn</v>
      </c>
      <c r="E70" s="139" t="str">
        <f>VLOOKUP($A70,Startlist!$B:$H,7,FALSE)</f>
        <v>BMW 318I</v>
      </c>
      <c r="F70" s="69">
        <f>IF(SUMIF('Other Penalties Details'!$A:$A,$A70,'Other Penalties Details'!$B:$B)&gt;0,SUMIF('Other Penalties Details'!$A:$A,$A70,'Other Penalties Details'!$B:$B),"")</f>
      </c>
      <c r="G70" s="69">
        <f>IF(SUMIF('Other Penalties Details'!$A:$A,$A70,'Other Penalties Details'!$C:$C)&gt;0,SUMIF('Other Penalties Details'!$A:$A,$A70,'Other Penalties Details'!$C:$C),"")</f>
      </c>
      <c r="H70" s="69">
        <f>IF(SUMIF('Other Penalties Details'!$A:$A,$A70,'Other Penalties Details'!$D:$D)&gt;0,SUMIF('Other Penalties Details'!$A:$A,$A70,'Other Penalties Details'!$D:$D),"")</f>
      </c>
      <c r="I70" s="69">
        <f>IF(SUMIF('Other Penalties Details'!$A:$A,$A70,'Other Penalties Details'!$E:$E)&gt;0,SUMIF('Other Penalties Details'!$A:$A,$A70,'Other Penalties Details'!$E:$E),"")</f>
      </c>
      <c r="J70" s="69">
        <f>IF(SUMIF('Other Penalties Details'!$A:$A,$A70,'Other Penalties Details'!$F:$F)&gt;0,SUMIF('Other Penalties Details'!$A:$A,$A70,'Other Penalties Details'!$F:$F),"")</f>
      </c>
      <c r="K70" s="68">
        <f t="shared" si="1"/>
      </c>
    </row>
    <row r="71" spans="1:11" s="70" customFormat="1" ht="14.25" customHeight="1">
      <c r="A71" s="68">
        <v>71</v>
      </c>
      <c r="B71" s="206" t="str">
        <f>VLOOKUP($A71,Startlist!$B:$H,2,FALSE)</f>
        <v>2ST</v>
      </c>
      <c r="C71" s="139" t="str">
        <f>VLOOKUP($A71,Startlist!$B:$H,3,FALSE)</f>
        <v>Margo Lipp</v>
      </c>
      <c r="D71" s="139" t="str">
        <f>VLOOKUP($A71,Startlist!$B:$H,4,FALSE)</f>
        <v>Karl-Martin Pika</v>
      </c>
      <c r="E71" s="139" t="str">
        <f>VLOOKUP($A71,Startlist!$B:$H,7,FALSE)</f>
        <v>BMW 320I</v>
      </c>
      <c r="F71" s="69">
        <f>IF(SUMIF('Other Penalties Details'!$A:$A,$A71,'Other Penalties Details'!$B:$B)&gt;0,SUMIF('Other Penalties Details'!$A:$A,$A71,'Other Penalties Details'!$B:$B),"")</f>
      </c>
      <c r="G71" s="69">
        <f>IF(SUMIF('Other Penalties Details'!$A:$A,$A71,'Other Penalties Details'!$C:$C)&gt;0,SUMIF('Other Penalties Details'!$A:$A,$A71,'Other Penalties Details'!$C:$C),"")</f>
        <v>60</v>
      </c>
      <c r="H71" s="69">
        <f>IF(SUMIF('Other Penalties Details'!$A:$A,$A71,'Other Penalties Details'!$D:$D)&gt;0,SUMIF('Other Penalties Details'!$A:$A,$A71,'Other Penalties Details'!$D:$D),"")</f>
      </c>
      <c r="I71" s="69">
        <f>IF(SUMIF('Other Penalties Details'!$A:$A,$A71,'Other Penalties Details'!$E:$E)&gt;0,SUMIF('Other Penalties Details'!$A:$A,$A71,'Other Penalties Details'!$E:$E),"")</f>
      </c>
      <c r="J71" s="69">
        <f>IF(SUMIF('Other Penalties Details'!$A:$A,$A71,'Other Penalties Details'!$F:$F)&gt;0,SUMIF('Other Penalties Details'!$A:$A,$A71,'Other Penalties Details'!$F:$F),"")</f>
      </c>
      <c r="K71" s="68" t="str">
        <f t="shared" si="1"/>
        <v>1:00</v>
      </c>
    </row>
    <row r="72" spans="1:11" s="70" customFormat="1" ht="14.25" customHeight="1">
      <c r="A72" s="208">
        <v>72</v>
      </c>
      <c r="B72" s="138" t="str">
        <f>VLOOKUP($A72,Startlist!$B:$H,2,FALSE)</f>
        <v>2ST</v>
      </c>
      <c r="C72" s="139" t="str">
        <f>VLOOKUP($A72,Startlist!$B:$H,3,FALSE)</f>
        <v>Aivo Lillepuu</v>
      </c>
      <c r="D72" s="139" t="str">
        <f>VLOOKUP($A72,Startlist!$B:$H,4,FALSE)</f>
        <v>Taavi Udevald</v>
      </c>
      <c r="E72" s="139" t="str">
        <f>VLOOKUP($A72,Startlist!$B:$H,7,FALSE)</f>
        <v>BMW Compact</v>
      </c>
      <c r="F72" s="69">
        <f>IF(SUMIF('Other Penalties Details'!$A:$A,$A72,'Other Penalties Details'!$B:$B)&gt;0,SUMIF('Other Penalties Details'!$A:$A,$A72,'Other Penalties Details'!$B:$B),"")</f>
        <v>20</v>
      </c>
      <c r="G72" s="69">
        <f>IF(SUMIF('Other Penalties Details'!$A:$A,$A72,'Other Penalties Details'!$C:$C)&gt;0,SUMIF('Other Penalties Details'!$A:$A,$A72,'Other Penalties Details'!$C:$C),"")</f>
        <v>60</v>
      </c>
      <c r="H72" s="69">
        <f>IF(SUMIF('Other Penalties Details'!$A:$A,$A72,'Other Penalties Details'!$D:$D)&gt;0,SUMIF('Other Penalties Details'!$A:$A,$A72,'Other Penalties Details'!$D:$D),"")</f>
      </c>
      <c r="I72" s="69">
        <f>IF(SUMIF('Other Penalties Details'!$A:$A,$A72,'Other Penalties Details'!$E:$E)&gt;0,SUMIF('Other Penalties Details'!$A:$A,$A72,'Other Penalties Details'!$E:$E),"")</f>
      </c>
      <c r="J72" s="69">
        <f>IF(SUMIF('Other Penalties Details'!$A:$A,$A72,'Other Penalties Details'!$F:$F)&gt;0,SUMIF('Other Penalties Details'!$A:$A,$A72,'Other Penalties Details'!$F:$F),"")</f>
      </c>
      <c r="K72" s="68" t="str">
        <f t="shared" si="1"/>
        <v>1:20</v>
      </c>
    </row>
    <row r="73" spans="1:11" s="70" customFormat="1" ht="14.25" customHeight="1">
      <c r="A73" s="207">
        <v>73</v>
      </c>
      <c r="B73" s="206" t="str">
        <f>VLOOKUP($A73,Startlist!$B:$H,2,FALSE)</f>
        <v>SU</v>
      </c>
      <c r="C73" s="139" t="str">
        <f>VLOOKUP($A73,Startlist!$B:$H,3,FALSE)</f>
        <v>Reigo Raadik</v>
      </c>
      <c r="D73" s="139" t="str">
        <f>VLOOKUP($A73,Startlist!$B:$H,4,FALSE)</f>
        <v>Reigo Rannak</v>
      </c>
      <c r="E73" s="139" t="str">
        <f>VLOOKUP($A73,Startlist!$B:$H,7,FALSE)</f>
        <v>Lada 2107</v>
      </c>
      <c r="F73" s="69">
        <f>IF(SUMIF('Other Penalties Details'!$A:$A,$A73,'Other Penalties Details'!$B:$B)&gt;0,SUMIF('Other Penalties Details'!$A:$A,$A73,'Other Penalties Details'!$B:$B),"")</f>
        <v>60</v>
      </c>
      <c r="G73" s="69">
        <f>IF(SUMIF('Other Penalties Details'!$A:$A,$A73,'Other Penalties Details'!$C:$C)&gt;0,SUMIF('Other Penalties Details'!$A:$A,$A73,'Other Penalties Details'!$C:$C),"")</f>
      </c>
      <c r="H73" s="69">
        <f>IF(SUMIF('Other Penalties Details'!$A:$A,$A73,'Other Penalties Details'!$D:$D)&gt;0,SUMIF('Other Penalties Details'!$A:$A,$A73,'Other Penalties Details'!$D:$D),"")</f>
      </c>
      <c r="I73" s="69">
        <f>IF(SUMIF('Other Penalties Details'!$A:$A,$A73,'Other Penalties Details'!$E:$E)&gt;0,SUMIF('Other Penalties Details'!$A:$A,$A73,'Other Penalties Details'!$E:$E),"")</f>
      </c>
      <c r="J73" s="69">
        <f>IF(SUMIF('Other Penalties Details'!$A:$A,$A73,'Other Penalties Details'!$F:$F)&gt;0,SUMIF('Other Penalties Details'!$A:$A,$A73,'Other Penalties Details'!$F:$F),"")</f>
      </c>
      <c r="K73" s="68" t="str">
        <f t="shared" si="1"/>
        <v>1:00</v>
      </c>
    </row>
    <row r="74" spans="1:11" s="70" customFormat="1" ht="14.25" customHeight="1">
      <c r="A74" s="68">
        <v>74</v>
      </c>
      <c r="B74" s="206" t="str">
        <f>VLOOKUP($A74,Startlist!$B:$H,2,FALSE)</f>
        <v>2ST</v>
      </c>
      <c r="C74" s="139" t="str">
        <f>VLOOKUP($A74,Startlist!$B:$H,3,FALSE)</f>
        <v>Robert Peetson</v>
      </c>
      <c r="D74" s="139" t="str">
        <f>VLOOKUP($A74,Startlist!$B:$H,4,FALSE)</f>
        <v>Kenno Ploomipuu</v>
      </c>
      <c r="E74" s="139" t="str">
        <f>VLOOKUP($A74,Startlist!$B:$H,7,FALSE)</f>
        <v>BMW 325I</v>
      </c>
      <c r="F74" s="69">
        <f>IF(SUMIF('Other Penalties Details'!$A:$A,$A74,'Other Penalties Details'!$B:$B)&gt;0,SUMIF('Other Penalties Details'!$A:$A,$A74,'Other Penalties Details'!$B:$B),"")</f>
      </c>
      <c r="G74" s="69">
        <f>IF(SUMIF('Other Penalties Details'!$A:$A,$A74,'Other Penalties Details'!$C:$C)&gt;0,SUMIF('Other Penalties Details'!$A:$A,$A74,'Other Penalties Details'!$C:$C),"")</f>
      </c>
      <c r="H74" s="69">
        <f>IF(SUMIF('Other Penalties Details'!$A:$A,$A74,'Other Penalties Details'!$D:$D)&gt;0,SUMIF('Other Penalties Details'!$A:$A,$A74,'Other Penalties Details'!$D:$D),"")</f>
      </c>
      <c r="I74" s="69">
        <f>IF(SUMIF('Other Penalties Details'!$A:$A,$A74,'Other Penalties Details'!$E:$E)&gt;0,SUMIF('Other Penalties Details'!$A:$A,$A74,'Other Penalties Details'!$E:$E),"")</f>
      </c>
      <c r="J74" s="69">
        <f>IF(SUMIF('Other Penalties Details'!$A:$A,$A74,'Other Penalties Details'!$F:$F)&gt;0,SUMIF('Other Penalties Details'!$A:$A,$A74,'Other Penalties Details'!$F:$F),"")</f>
      </c>
      <c r="K74" s="68">
        <f t="shared" si="1"/>
      </c>
    </row>
    <row r="75" spans="1:11" s="70" customFormat="1" ht="14.25" customHeight="1">
      <c r="A75" s="209">
        <v>75</v>
      </c>
      <c r="B75" s="206" t="str">
        <f>VLOOKUP($A75,Startlist!$B:$H,2,FALSE)</f>
        <v>2VE</v>
      </c>
      <c r="C75" s="139" t="str">
        <f>VLOOKUP($A75,Startlist!$B:$H,3,FALSE)</f>
        <v>Heikko Tiits</v>
      </c>
      <c r="D75" s="139" t="str">
        <f>VLOOKUP($A75,Startlist!$B:$H,4,FALSE)</f>
        <v>Indrek Vulf</v>
      </c>
      <c r="E75" s="139" t="str">
        <f>VLOOKUP($A75,Startlist!$B:$H,7,FALSE)</f>
        <v>Mitsubishi Colt</v>
      </c>
      <c r="F75" s="69">
        <f>IF(SUMIF('Other Penalties Details'!$A:$A,$A75,'Other Penalties Details'!$B:$B)&gt;0,SUMIF('Other Penalties Details'!$A:$A,$A75,'Other Penalties Details'!$B:$B),"")</f>
        <v>20</v>
      </c>
      <c r="G75" s="69">
        <f>IF(SUMIF('Other Penalties Details'!$A:$A,$A75,'Other Penalties Details'!$C:$C)&gt;0,SUMIF('Other Penalties Details'!$A:$A,$A75,'Other Penalties Details'!$C:$C),"")</f>
        <v>60</v>
      </c>
      <c r="H75" s="69">
        <f>IF(SUMIF('Other Penalties Details'!$A:$A,$A75,'Other Penalties Details'!$D:$D)&gt;0,SUMIF('Other Penalties Details'!$A:$A,$A75,'Other Penalties Details'!$D:$D),"")</f>
        <v>60</v>
      </c>
      <c r="I75" s="69">
        <f>IF(SUMIF('Other Penalties Details'!$A:$A,$A75,'Other Penalties Details'!$E:$E)&gt;0,SUMIF('Other Penalties Details'!$A:$A,$A75,'Other Penalties Details'!$E:$E),"")</f>
      </c>
      <c r="J75" s="69">
        <f>IF(SUMIF('Other Penalties Details'!$A:$A,$A75,'Other Penalties Details'!$F:$F)&gt;0,SUMIF('Other Penalties Details'!$A:$A,$A75,'Other Penalties Details'!$F:$F),"")</f>
      </c>
      <c r="K75" s="68" t="str">
        <f t="shared" si="1"/>
        <v>2:20</v>
      </c>
    </row>
    <row r="76" spans="1:11" s="70" customFormat="1" ht="14.25" customHeight="1">
      <c r="A76" s="208">
        <v>76</v>
      </c>
      <c r="B76" s="138" t="str">
        <f>VLOOKUP($A76,Startlist!$B:$H,2,FALSE)</f>
        <v>2SE</v>
      </c>
      <c r="C76" s="139" t="str">
        <f>VLOOKUP($A76,Startlist!$B:$H,3,FALSE)</f>
        <v>Raul Aava</v>
      </c>
      <c r="D76" s="139" t="str">
        <f>VLOOKUP($A76,Startlist!$B:$H,4,FALSE)</f>
        <v>Kristjan Peegel</v>
      </c>
      <c r="E76" s="139" t="str">
        <f>VLOOKUP($A76,Startlist!$B:$H,7,FALSE)</f>
        <v>Honda Civic</v>
      </c>
      <c r="F76" s="69">
        <f>IF(SUMIF('Other Penalties Details'!$A:$A,$A76,'Other Penalties Details'!$B:$B)&gt;0,SUMIF('Other Penalties Details'!$A:$A,$A76,'Other Penalties Details'!$B:$B),"")</f>
      </c>
      <c r="G76" s="69">
        <f>IF(SUMIF('Other Penalties Details'!$A:$A,$A76,'Other Penalties Details'!$C:$C)&gt;0,SUMIF('Other Penalties Details'!$A:$A,$A76,'Other Penalties Details'!$C:$C),"")</f>
      </c>
      <c r="H76" s="69">
        <f>IF(SUMIF('Other Penalties Details'!$A:$A,$A76,'Other Penalties Details'!$D:$D)&gt;0,SUMIF('Other Penalties Details'!$A:$A,$A76,'Other Penalties Details'!$D:$D),"")</f>
      </c>
      <c r="I76" s="69">
        <f>IF(SUMIF('Other Penalties Details'!$A:$A,$A76,'Other Penalties Details'!$E:$E)&gt;0,SUMIF('Other Penalties Details'!$A:$A,$A76,'Other Penalties Details'!$E:$E),"")</f>
      </c>
      <c r="J76" s="69">
        <f>IF(SUMIF('Other Penalties Details'!$A:$A,$A76,'Other Penalties Details'!$F:$F)&gt;0,SUMIF('Other Penalties Details'!$A:$A,$A76,'Other Penalties Details'!$F:$F),"")</f>
      </c>
      <c r="K76" s="68">
        <f t="shared" si="1"/>
      </c>
    </row>
    <row r="77" spans="1:11" s="70" customFormat="1" ht="14.25" customHeight="1">
      <c r="A77" s="207">
        <v>77</v>
      </c>
      <c r="B77" s="206" t="str">
        <f>VLOOKUP($A77,Startlist!$B:$H,2,FALSE)</f>
        <v>2VT</v>
      </c>
      <c r="C77" s="139" t="str">
        <f>VLOOKUP($A77,Startlist!$B:$H,3,FALSE)</f>
        <v>Kaimar Kittus</v>
      </c>
      <c r="D77" s="139" t="str">
        <f>VLOOKUP($A77,Startlist!$B:$H,4,FALSE)</f>
        <v>Marina Liira</v>
      </c>
      <c r="E77" s="139" t="str">
        <f>VLOOKUP($A77,Startlist!$B:$H,7,FALSE)</f>
        <v>BMW 316I</v>
      </c>
      <c r="F77" s="69">
        <f>IF(SUMIF('Other Penalties Details'!$A:$A,$A77,'Other Penalties Details'!$B:$B)&gt;0,SUMIF('Other Penalties Details'!$A:$A,$A77,'Other Penalties Details'!$B:$B),"")</f>
        <v>40</v>
      </c>
      <c r="G77" s="69">
        <f>IF(SUMIF('Other Penalties Details'!$A:$A,$A77,'Other Penalties Details'!$C:$C)&gt;0,SUMIF('Other Penalties Details'!$A:$A,$A77,'Other Penalties Details'!$C:$C),"")</f>
      </c>
      <c r="H77" s="69">
        <f>IF(SUMIF('Other Penalties Details'!$A:$A,$A77,'Other Penalties Details'!$D:$D)&gt;0,SUMIF('Other Penalties Details'!$A:$A,$A77,'Other Penalties Details'!$D:$D),"")</f>
      </c>
      <c r="I77" s="69">
        <f>IF(SUMIF('Other Penalties Details'!$A:$A,$A77,'Other Penalties Details'!$E:$E)&gt;0,SUMIF('Other Penalties Details'!$A:$A,$A77,'Other Penalties Details'!$E:$E),"")</f>
      </c>
      <c r="J77" s="69">
        <f>IF(SUMIF('Other Penalties Details'!$A:$A,$A77,'Other Penalties Details'!$F:$F)&gt;0,SUMIF('Other Penalties Details'!$A:$A,$A77,'Other Penalties Details'!$F:$F),"")</f>
      </c>
      <c r="K77" s="68" t="str">
        <f t="shared" si="1"/>
        <v>0:40</v>
      </c>
    </row>
    <row r="78" spans="1:11" s="70" customFormat="1" ht="14.25" customHeight="1">
      <c r="A78" s="68">
        <v>78</v>
      </c>
      <c r="B78" s="206" t="str">
        <f>VLOOKUP($A78,Startlist!$B:$H,2,FALSE)</f>
        <v>2ST</v>
      </c>
      <c r="C78" s="139" t="str">
        <f>VLOOKUP($A78,Startlist!$B:$H,3,FALSE)</f>
        <v>Helar Arge</v>
      </c>
      <c r="D78" s="139" t="str">
        <f>VLOOKUP($A78,Startlist!$B:$H,4,FALSE)</f>
        <v>Rainer Vassiljev</v>
      </c>
      <c r="E78" s="139" t="str">
        <f>VLOOKUP($A78,Startlist!$B:$H,7,FALSE)</f>
        <v>BMW 318IS</v>
      </c>
      <c r="F78" s="69">
        <f>IF(SUMIF('Other Penalties Details'!$A:$A,$A78,'Other Penalties Details'!$B:$B)&gt;0,SUMIF('Other Penalties Details'!$A:$A,$A78,'Other Penalties Details'!$B:$B),"")</f>
        <v>20</v>
      </c>
      <c r="G78" s="69">
        <f>IF(SUMIF('Other Penalties Details'!$A:$A,$A78,'Other Penalties Details'!$C:$C)&gt;0,SUMIF('Other Penalties Details'!$A:$A,$A78,'Other Penalties Details'!$C:$C),"")</f>
      </c>
      <c r="H78" s="69">
        <f>IF(SUMIF('Other Penalties Details'!$A:$A,$A78,'Other Penalties Details'!$D:$D)&gt;0,SUMIF('Other Penalties Details'!$A:$A,$A78,'Other Penalties Details'!$D:$D),"")</f>
      </c>
      <c r="I78" s="69">
        <f>IF(SUMIF('Other Penalties Details'!$A:$A,$A78,'Other Penalties Details'!$E:$E)&gt;0,SUMIF('Other Penalties Details'!$A:$A,$A78,'Other Penalties Details'!$E:$E),"")</f>
      </c>
      <c r="J78" s="69">
        <f>IF(SUMIF('Other Penalties Details'!$A:$A,$A78,'Other Penalties Details'!$F:$F)&gt;0,SUMIF('Other Penalties Details'!$A:$A,$A78,'Other Penalties Details'!$F:$F),"")</f>
      </c>
      <c r="K78" s="68" t="str">
        <f t="shared" si="1"/>
        <v>0:20</v>
      </c>
    </row>
    <row r="79" spans="1:11" s="70" customFormat="1" ht="14.25" customHeight="1">
      <c r="A79" s="209">
        <v>79</v>
      </c>
      <c r="B79" s="206" t="str">
        <f>VLOOKUP($A79,Startlist!$B:$H,2,FALSE)</f>
        <v>2SE</v>
      </c>
      <c r="C79" s="139" t="str">
        <f>VLOOKUP($A79,Startlist!$B:$H,3,FALSE)</f>
        <v>Eero Sillandi</v>
      </c>
      <c r="D79" s="139" t="str">
        <f>VLOOKUP($A79,Startlist!$B:$H,4,FALSE)</f>
        <v>Andreas Liiv</v>
      </c>
      <c r="E79" s="139" t="str">
        <f>VLOOKUP($A79,Startlist!$B:$H,7,FALSE)</f>
        <v>Honda Civic Type-R</v>
      </c>
      <c r="F79" s="69">
        <f>IF(SUMIF('Other Penalties Details'!$A:$A,$A79,'Other Penalties Details'!$B:$B)&gt;0,SUMIF('Other Penalties Details'!$A:$A,$A79,'Other Penalties Details'!$B:$B),"")</f>
      </c>
      <c r="G79" s="69">
        <f>IF(SUMIF('Other Penalties Details'!$A:$A,$A79,'Other Penalties Details'!$C:$C)&gt;0,SUMIF('Other Penalties Details'!$A:$A,$A79,'Other Penalties Details'!$C:$C),"")</f>
      </c>
      <c r="H79" s="69">
        <f>IF(SUMIF('Other Penalties Details'!$A:$A,$A79,'Other Penalties Details'!$D:$D)&gt;0,SUMIF('Other Penalties Details'!$A:$A,$A79,'Other Penalties Details'!$D:$D),"")</f>
      </c>
      <c r="I79" s="69">
        <f>IF(SUMIF('Other Penalties Details'!$A:$A,$A79,'Other Penalties Details'!$E:$E)&gt;0,SUMIF('Other Penalties Details'!$A:$A,$A79,'Other Penalties Details'!$E:$E),"")</f>
      </c>
      <c r="J79" s="69">
        <f>IF(SUMIF('Other Penalties Details'!$A:$A,$A79,'Other Penalties Details'!$F:$F)&gt;0,SUMIF('Other Penalties Details'!$A:$A,$A79,'Other Penalties Details'!$F:$F),"")</f>
      </c>
      <c r="K79" s="68">
        <f t="shared" si="1"/>
      </c>
    </row>
    <row r="80" spans="1:11" s="70" customFormat="1" ht="14.25" customHeight="1">
      <c r="A80" s="209">
        <v>80</v>
      </c>
      <c r="B80" s="138" t="str">
        <f>VLOOKUP($A80,Startlist!$B:$H,2,FALSE)</f>
        <v>2ST</v>
      </c>
      <c r="C80" s="139" t="str">
        <f>VLOOKUP($A80,Startlist!$B:$H,3,FALSE)</f>
        <v>Kert Sang</v>
      </c>
      <c r="D80" s="139" t="str">
        <f>VLOOKUP($A80,Startlist!$B:$H,4,FALSE)</f>
        <v>Jaan-Georg Hatto</v>
      </c>
      <c r="E80" s="139" t="str">
        <f>VLOOKUP($A80,Startlist!$B:$H,7,FALSE)</f>
        <v>BMW 318I</v>
      </c>
      <c r="F80" s="69">
        <f>IF(SUMIF('Other Penalties Details'!$A:$A,$A80,'Other Penalties Details'!$B:$B)&gt;0,SUMIF('Other Penalties Details'!$A:$A,$A80,'Other Penalties Details'!$B:$B),"")</f>
      </c>
      <c r="G80" s="69">
        <f>IF(SUMIF('Other Penalties Details'!$A:$A,$A80,'Other Penalties Details'!$C:$C)&gt;0,SUMIF('Other Penalties Details'!$A:$A,$A80,'Other Penalties Details'!$C:$C),"")</f>
      </c>
      <c r="H80" s="69">
        <f>IF(SUMIF('Other Penalties Details'!$A:$A,$A80,'Other Penalties Details'!$D:$D)&gt;0,SUMIF('Other Penalties Details'!$A:$A,$A80,'Other Penalties Details'!$D:$D),"")</f>
      </c>
      <c r="I80" s="69">
        <f>IF(SUMIF('Other Penalties Details'!$A:$A,$A80,'Other Penalties Details'!$E:$E)&gt;0,SUMIF('Other Penalties Details'!$A:$A,$A80,'Other Penalties Details'!$E:$E),"")</f>
      </c>
      <c r="J80" s="69">
        <f>IF(SUMIF('Other Penalties Details'!$A:$A,$A80,'Other Penalties Details'!$F:$F)&gt;0,SUMIF('Other Penalties Details'!$A:$A,$A80,'Other Penalties Details'!$F:$F),"")</f>
      </c>
      <c r="K80" s="68">
        <f t="shared" si="1"/>
      </c>
    </row>
    <row r="81" spans="1:11" s="70" customFormat="1" ht="14.25" customHeight="1">
      <c r="A81" s="207">
        <v>81</v>
      </c>
      <c r="B81" s="138" t="str">
        <f>VLOOKUP($A81,Startlist!$B:$H,2,FALSE)</f>
        <v>2VT</v>
      </c>
      <c r="C81" s="139" t="str">
        <f>VLOOKUP($A81,Startlist!$B:$H,3,FALSE)</f>
        <v>Hardi Link</v>
      </c>
      <c r="D81" s="139" t="str">
        <f>VLOOKUP($A81,Startlist!$B:$H,4,FALSE)</f>
        <v>Morten Raamat</v>
      </c>
      <c r="E81" s="139" t="str">
        <f>VLOOKUP($A81,Startlist!$B:$H,7,FALSE)</f>
        <v>BMW 318TI</v>
      </c>
      <c r="F81" s="69">
        <f>IF(SUMIF('Other Penalties Details'!$A:$A,$A81,'Other Penalties Details'!$B:$B)&gt;0,SUMIF('Other Penalties Details'!$A:$A,$A81,'Other Penalties Details'!$B:$B),"")</f>
      </c>
      <c r="G81" s="69">
        <f>IF(SUMIF('Other Penalties Details'!$A:$A,$A81,'Other Penalties Details'!$C:$C)&gt;0,SUMIF('Other Penalties Details'!$A:$A,$A81,'Other Penalties Details'!$C:$C),"")</f>
      </c>
      <c r="H81" s="69">
        <f>IF(SUMIF('Other Penalties Details'!$A:$A,$A81,'Other Penalties Details'!$D:$D)&gt;0,SUMIF('Other Penalties Details'!$A:$A,$A81,'Other Penalties Details'!$D:$D),"")</f>
      </c>
      <c r="I81" s="69">
        <f>IF(SUMIF('Other Penalties Details'!$A:$A,$A81,'Other Penalties Details'!$E:$E)&gt;0,SUMIF('Other Penalties Details'!$A:$A,$A81,'Other Penalties Details'!$E:$E),"")</f>
      </c>
      <c r="J81" s="69">
        <f>IF(SUMIF('Other Penalties Details'!$A:$A,$A81,'Other Penalties Details'!$F:$F)&gt;0,SUMIF('Other Penalties Details'!$A:$A,$A81,'Other Penalties Details'!$F:$F),"")</f>
      </c>
      <c r="K81" s="68">
        <f t="shared" si="1"/>
      </c>
    </row>
    <row r="82" spans="1:11" s="70" customFormat="1" ht="14.25" customHeight="1">
      <c r="A82" s="68">
        <v>82</v>
      </c>
      <c r="B82" s="206" t="str">
        <f>VLOOKUP($A82,Startlist!$B:$H,2,FALSE)</f>
        <v>2VE</v>
      </c>
      <c r="C82" s="139" t="str">
        <f>VLOOKUP($A82,Startlist!$B:$H,3,FALSE)</f>
        <v>Raido Värik</v>
      </c>
      <c r="D82" s="139" t="str">
        <f>VLOOKUP($A82,Startlist!$B:$H,4,FALSE)</f>
        <v>Margus Havik</v>
      </c>
      <c r="E82" s="139" t="str">
        <f>VLOOKUP($A82,Startlist!$B:$H,7,FALSE)</f>
        <v>Toyota Yaris</v>
      </c>
      <c r="F82" s="69">
        <f>IF(SUMIF('Other Penalties Details'!$A:$A,$A82,'Other Penalties Details'!$B:$B)&gt;0,SUMIF('Other Penalties Details'!$A:$A,$A82,'Other Penalties Details'!$B:$B),"")</f>
      </c>
      <c r="G82" s="69">
        <f>IF(SUMIF('Other Penalties Details'!$A:$A,$A82,'Other Penalties Details'!$C:$C)&gt;0,SUMIF('Other Penalties Details'!$A:$A,$A82,'Other Penalties Details'!$C:$C),"")</f>
        <v>40</v>
      </c>
      <c r="H82" s="69">
        <f>IF(SUMIF('Other Penalties Details'!$A:$A,$A82,'Other Penalties Details'!$D:$D)&gt;0,SUMIF('Other Penalties Details'!$A:$A,$A82,'Other Penalties Details'!$D:$D),"")</f>
        <v>20</v>
      </c>
      <c r="I82" s="69">
        <f>IF(SUMIF('Other Penalties Details'!$A:$A,$A82,'Other Penalties Details'!$E:$E)&gt;0,SUMIF('Other Penalties Details'!$A:$A,$A82,'Other Penalties Details'!$E:$E),"")</f>
      </c>
      <c r="J82" s="69">
        <f>IF(SUMIF('Other Penalties Details'!$A:$A,$A82,'Other Penalties Details'!$F:$F)&gt;0,SUMIF('Other Penalties Details'!$A:$A,$A82,'Other Penalties Details'!$F:$F),"")</f>
      </c>
      <c r="K82" s="68" t="str">
        <f t="shared" si="1"/>
        <v>1:00</v>
      </c>
    </row>
    <row r="83" spans="1:11" s="70" customFormat="1" ht="14.25" customHeight="1">
      <c r="A83" s="208">
        <v>83</v>
      </c>
      <c r="B83" s="206" t="str">
        <f>VLOOKUP($A83,Startlist!$B:$H,2,FALSE)</f>
        <v>2WN</v>
      </c>
      <c r="C83" s="139" t="str">
        <f>VLOOKUP($A83,Startlist!$B:$H,3,FALSE)</f>
        <v>Aira Lepp</v>
      </c>
      <c r="D83" s="139" t="str">
        <f>VLOOKUP($A83,Startlist!$B:$H,4,FALSE)</f>
        <v>Aneta Liik</v>
      </c>
      <c r="E83" s="139" t="str">
        <f>VLOOKUP($A83,Startlist!$B:$H,7,FALSE)</f>
        <v>Nissan Sunny</v>
      </c>
      <c r="F83" s="69">
        <f>IF(SUMIF('Other Penalties Details'!$A:$A,$A83,'Other Penalties Details'!$B:$B)&gt;0,SUMIF('Other Penalties Details'!$A:$A,$A83,'Other Penalties Details'!$B:$B),"")</f>
        <v>20</v>
      </c>
      <c r="G83" s="69">
        <f>IF(SUMIF('Other Penalties Details'!$A:$A,$A83,'Other Penalties Details'!$C:$C)&gt;0,SUMIF('Other Penalties Details'!$A:$A,$A83,'Other Penalties Details'!$C:$C),"")</f>
      </c>
      <c r="H83" s="69">
        <f>IF(SUMIF('Other Penalties Details'!$A:$A,$A83,'Other Penalties Details'!$D:$D)&gt;0,SUMIF('Other Penalties Details'!$A:$A,$A83,'Other Penalties Details'!$D:$D),"")</f>
      </c>
      <c r="I83" s="69">
        <f>IF(SUMIF('Other Penalties Details'!$A:$A,$A83,'Other Penalties Details'!$E:$E)&gt;0,SUMIF('Other Penalties Details'!$A:$A,$A83,'Other Penalties Details'!$E:$E),"")</f>
      </c>
      <c r="J83" s="69">
        <f>IF(SUMIF('Other Penalties Details'!$A:$A,$A83,'Other Penalties Details'!$F:$F)&gt;0,SUMIF('Other Penalties Details'!$A:$A,$A83,'Other Penalties Details'!$F:$F),"")</f>
      </c>
      <c r="K83" s="68" t="str">
        <f t="shared" si="1"/>
        <v>0:20</v>
      </c>
    </row>
    <row r="84" spans="1:11" s="70" customFormat="1" ht="14.25" customHeight="1">
      <c r="A84" s="68">
        <v>84</v>
      </c>
      <c r="B84" s="206" t="str">
        <f>VLOOKUP($A84,Startlist!$B:$H,2,FALSE)</f>
        <v>2ST</v>
      </c>
      <c r="C84" s="139" t="str">
        <f>VLOOKUP($A84,Startlist!$B:$H,3,FALSE)</f>
        <v>Janno Johanson</v>
      </c>
      <c r="D84" s="139" t="str">
        <f>VLOOKUP($A84,Startlist!$B:$H,4,FALSE)</f>
        <v>Aldo Sander</v>
      </c>
      <c r="E84" s="139" t="str">
        <f>VLOOKUP($A84,Startlist!$B:$H,7,FALSE)</f>
        <v>BMW 325I</v>
      </c>
      <c r="F84" s="69">
        <f>IF(SUMIF('Other Penalties Details'!$A:$A,$A84,'Other Penalties Details'!$B:$B)&gt;0,SUMIF('Other Penalties Details'!$A:$A,$A84,'Other Penalties Details'!$B:$B),"")</f>
        <v>40</v>
      </c>
      <c r="G84" s="69">
        <f>IF(SUMIF('Other Penalties Details'!$A:$A,$A84,'Other Penalties Details'!$C:$C)&gt;0,SUMIF('Other Penalties Details'!$A:$A,$A84,'Other Penalties Details'!$C:$C),"")</f>
      </c>
      <c r="H84" s="69">
        <f>IF(SUMIF('Other Penalties Details'!$A:$A,$A84,'Other Penalties Details'!$D:$D)&gt;0,SUMIF('Other Penalties Details'!$A:$A,$A84,'Other Penalties Details'!$D:$D),"")</f>
      </c>
      <c r="I84" s="69">
        <f>IF(SUMIF('Other Penalties Details'!$A:$A,$A84,'Other Penalties Details'!$E:$E)&gt;0,SUMIF('Other Penalties Details'!$A:$A,$A84,'Other Penalties Details'!$E:$E),"")</f>
      </c>
      <c r="J84" s="69">
        <f>IF(SUMIF('Other Penalties Details'!$A:$A,$A84,'Other Penalties Details'!$F:$F)&gt;0,SUMIF('Other Penalties Details'!$A:$A,$A84,'Other Penalties Details'!$F:$F),"")</f>
      </c>
      <c r="K84" s="68" t="str">
        <f t="shared" si="1"/>
        <v>0:40</v>
      </c>
    </row>
    <row r="85" spans="1:11" s="70" customFormat="1" ht="14.25" customHeight="1">
      <c r="A85" s="209">
        <v>85</v>
      </c>
      <c r="B85" s="206" t="str">
        <f>VLOOKUP($A85,Startlist!$B:$H,2,FALSE)</f>
        <v>4WD</v>
      </c>
      <c r="C85" s="139" t="str">
        <f>VLOOKUP($A85,Startlist!$B:$H,3,FALSE)</f>
        <v>Kaido Kask</v>
      </c>
      <c r="D85" s="139" t="str">
        <f>VLOOKUP($A85,Startlist!$B:$H,4,FALSE)</f>
        <v>Karl Luhaäär</v>
      </c>
      <c r="E85" s="139" t="str">
        <f>VLOOKUP($A85,Startlist!$B:$H,7,FALSE)</f>
        <v>Mitsubishi Lancer Evo 9</v>
      </c>
      <c r="F85" s="69">
        <f>IF(SUMIF('Other Penalties Details'!$A:$A,$A85,'Other Penalties Details'!$B:$B)&gt;0,SUMIF('Other Penalties Details'!$A:$A,$A85,'Other Penalties Details'!$B:$B),"")</f>
      </c>
      <c r="G85" s="69">
        <f>IF(SUMIF('Other Penalties Details'!$A:$A,$A85,'Other Penalties Details'!$C:$C)&gt;0,SUMIF('Other Penalties Details'!$A:$A,$A85,'Other Penalties Details'!$C:$C),"")</f>
      </c>
      <c r="H85" s="69">
        <f>IF(SUMIF('Other Penalties Details'!$A:$A,$A85,'Other Penalties Details'!$D:$D)&gt;0,SUMIF('Other Penalties Details'!$A:$A,$A85,'Other Penalties Details'!$D:$D),"")</f>
        <v>140</v>
      </c>
      <c r="I85" s="69">
        <f>IF(SUMIF('Other Penalties Details'!$A:$A,$A85,'Other Penalties Details'!$E:$E)&gt;0,SUMIF('Other Penalties Details'!$A:$A,$A85,'Other Penalties Details'!$E:$E),"")</f>
      </c>
      <c r="J85" s="69">
        <f>IF(SUMIF('Other Penalties Details'!$A:$A,$A85,'Other Penalties Details'!$F:$F)&gt;0,SUMIF('Other Penalties Details'!$A:$A,$A85,'Other Penalties Details'!$F:$F),"")</f>
      </c>
      <c r="K85" s="68" t="str">
        <f t="shared" si="1"/>
        <v>2:20</v>
      </c>
    </row>
    <row r="86" spans="1:11" s="70" customFormat="1" ht="14.25" customHeight="1">
      <c r="A86" s="209">
        <v>86</v>
      </c>
      <c r="B86" s="138" t="str">
        <f>VLOOKUP($A86,Startlist!$B:$H,2,FALSE)</f>
        <v>2ST</v>
      </c>
      <c r="C86" s="139" t="str">
        <f>VLOOKUP($A86,Startlist!$B:$H,3,FALSE)</f>
        <v>Henri Ääremaa</v>
      </c>
      <c r="D86" s="139" t="str">
        <f>VLOOKUP($A86,Startlist!$B:$H,4,FALSE)</f>
        <v>Erkki Ääremaa</v>
      </c>
      <c r="E86" s="139" t="str">
        <f>VLOOKUP($A86,Startlist!$B:$H,7,FALSE)</f>
        <v>BMW 328</v>
      </c>
      <c r="F86" s="69">
        <f>IF(SUMIF('Other Penalties Details'!$A:$A,$A86,'Other Penalties Details'!$B:$B)&gt;0,SUMIF('Other Penalties Details'!$A:$A,$A86,'Other Penalties Details'!$B:$B),"")</f>
      </c>
      <c r="G86" s="69">
        <f>IF(SUMIF('Other Penalties Details'!$A:$A,$A86,'Other Penalties Details'!$C:$C)&gt;0,SUMIF('Other Penalties Details'!$A:$A,$A86,'Other Penalties Details'!$C:$C),"")</f>
      </c>
      <c r="H86" s="69">
        <f>IF(SUMIF('Other Penalties Details'!$A:$A,$A86,'Other Penalties Details'!$D:$D)&gt;0,SUMIF('Other Penalties Details'!$A:$A,$A86,'Other Penalties Details'!$D:$D),"")</f>
      </c>
      <c r="I86" s="69">
        <f>IF(SUMIF('Other Penalties Details'!$A:$A,$A86,'Other Penalties Details'!$E:$E)&gt;0,SUMIF('Other Penalties Details'!$A:$A,$A86,'Other Penalties Details'!$E:$E),"")</f>
      </c>
      <c r="J86" s="69">
        <f>IF(SUMIF('Other Penalties Details'!$A:$A,$A86,'Other Penalties Details'!$F:$F)&gt;0,SUMIF('Other Penalties Details'!$A:$A,$A86,'Other Penalties Details'!$F:$F),"")</f>
      </c>
      <c r="K86" s="68">
        <f t="shared" si="1"/>
      </c>
    </row>
    <row r="87" spans="1:11" s="70" customFormat="1" ht="14.25" customHeight="1">
      <c r="A87" s="68">
        <v>87</v>
      </c>
      <c r="B87" s="138" t="str">
        <f>VLOOKUP($A87,Startlist!$B:$H,2,FALSE)</f>
        <v>2ST</v>
      </c>
      <c r="C87" s="139" t="str">
        <f>VLOOKUP($A87,Startlist!$B:$H,3,FALSE)</f>
        <v>Kristo Vahter</v>
      </c>
      <c r="D87" s="139" t="str">
        <f>VLOOKUP($A87,Startlist!$B:$H,4,FALSE)</f>
        <v>Raido Rao</v>
      </c>
      <c r="E87" s="139" t="str">
        <f>VLOOKUP($A87,Startlist!$B:$H,7,FALSE)</f>
        <v>BMW 328</v>
      </c>
      <c r="F87" s="69">
        <f>IF(SUMIF('Other Penalties Details'!$A:$A,$A87,'Other Penalties Details'!$B:$B)&gt;0,SUMIF('Other Penalties Details'!$A:$A,$A87,'Other Penalties Details'!$B:$B),"")</f>
        <v>20</v>
      </c>
      <c r="G87" s="69">
        <f>IF(SUMIF('Other Penalties Details'!$A:$A,$A87,'Other Penalties Details'!$C:$C)&gt;0,SUMIF('Other Penalties Details'!$A:$A,$A87,'Other Penalties Details'!$C:$C),"")</f>
      </c>
      <c r="H87" s="69">
        <f>IF(SUMIF('Other Penalties Details'!$A:$A,$A87,'Other Penalties Details'!$D:$D)&gt;0,SUMIF('Other Penalties Details'!$A:$A,$A87,'Other Penalties Details'!$D:$D),"")</f>
      </c>
      <c r="I87" s="69">
        <f>IF(SUMIF('Other Penalties Details'!$A:$A,$A87,'Other Penalties Details'!$E:$E)&gt;0,SUMIF('Other Penalties Details'!$A:$A,$A87,'Other Penalties Details'!$E:$E),"")</f>
      </c>
      <c r="J87" s="69">
        <f>IF(SUMIF('Other Penalties Details'!$A:$A,$A87,'Other Penalties Details'!$F:$F)&gt;0,SUMIF('Other Penalties Details'!$A:$A,$A87,'Other Penalties Details'!$F:$F),"")</f>
      </c>
      <c r="K87" s="68" t="str">
        <f t="shared" si="1"/>
        <v>0:20</v>
      </c>
    </row>
    <row r="88" spans="1:11" s="70" customFormat="1" ht="14.25" customHeight="1">
      <c r="A88" s="68">
        <v>88</v>
      </c>
      <c r="B88" s="138" t="str">
        <f>VLOOKUP($A88,Startlist!$B:$H,2,FALSE)</f>
        <v>2VT</v>
      </c>
      <c r="C88" s="139" t="str">
        <f>VLOOKUP($A88,Startlist!$B:$H,3,FALSE)</f>
        <v>Silver Vahstein</v>
      </c>
      <c r="D88" s="139" t="str">
        <f>VLOOKUP($A88,Startlist!$B:$H,4,FALSE)</f>
        <v>Hannes Iir</v>
      </c>
      <c r="E88" s="139" t="str">
        <f>VLOOKUP($A88,Startlist!$B:$H,7,FALSE)</f>
        <v>BMW 318I</v>
      </c>
      <c r="F88" s="69">
        <f>IF(SUMIF('Other Penalties Details'!$A:$A,$A88,'Other Penalties Details'!$B:$B)&gt;0,SUMIF('Other Penalties Details'!$A:$A,$A88,'Other Penalties Details'!$B:$B),"")</f>
        <v>20</v>
      </c>
      <c r="G88" s="69">
        <f>IF(SUMIF('Other Penalties Details'!$A:$A,$A88,'Other Penalties Details'!$C:$C)&gt;0,SUMIF('Other Penalties Details'!$A:$A,$A88,'Other Penalties Details'!$C:$C),"")</f>
        <v>60</v>
      </c>
      <c r="H88" s="69">
        <f>IF(SUMIF('Other Penalties Details'!$A:$A,$A88,'Other Penalties Details'!$D:$D)&gt;0,SUMIF('Other Penalties Details'!$A:$A,$A88,'Other Penalties Details'!$D:$D),"")</f>
        <v>20</v>
      </c>
      <c r="I88" s="69">
        <f>IF(SUMIF('Other Penalties Details'!$A:$A,$A88,'Other Penalties Details'!$E:$E)&gt;0,SUMIF('Other Penalties Details'!$A:$A,$A88,'Other Penalties Details'!$E:$E),"")</f>
      </c>
      <c r="J88" s="69">
        <f>IF(SUMIF('Other Penalties Details'!$A:$A,$A88,'Other Penalties Details'!$F:$F)&gt;0,SUMIF('Other Penalties Details'!$A:$A,$A88,'Other Penalties Details'!$F:$F),"")</f>
      </c>
      <c r="K88" s="68" t="str">
        <f t="shared" si="1"/>
        <v>1:40</v>
      </c>
    </row>
    <row r="89" spans="1:11" ht="14.25" customHeight="1">
      <c r="A89" s="68">
        <v>89</v>
      </c>
      <c r="B89" s="138" t="str">
        <f>VLOOKUP($A89,Startlist!$B:$H,2,FALSE)</f>
        <v>2ST</v>
      </c>
      <c r="C89" s="139" t="str">
        <f>VLOOKUP($A89,Startlist!$B:$H,3,FALSE)</f>
        <v>Neddy-Martin Toom</v>
      </c>
      <c r="D89" s="139" t="str">
        <f>VLOOKUP($A89,Startlist!$B:$H,4,FALSE)</f>
        <v>Ivo Naan</v>
      </c>
      <c r="E89" s="139" t="str">
        <f>VLOOKUP($A89,Startlist!$B:$H,7,FALSE)</f>
        <v>BMW E36 318</v>
      </c>
      <c r="F89" s="69">
        <f>IF(SUMIF('Other Penalties Details'!$A:$A,$A89,'Other Penalties Details'!$B:$B)&gt;0,SUMIF('Other Penalties Details'!$A:$A,$A89,'Other Penalties Details'!$B:$B),"")</f>
        <v>20</v>
      </c>
      <c r="G89" s="69">
        <f>IF(SUMIF('Other Penalties Details'!$A:$A,$A89,'Other Penalties Details'!$C:$C)&gt;0,SUMIF('Other Penalties Details'!$A:$A,$A89,'Other Penalties Details'!$C:$C),"")</f>
      </c>
      <c r="H89" s="69">
        <f>IF(SUMIF('Other Penalties Details'!$A:$A,$A89,'Other Penalties Details'!$D:$D)&gt;0,SUMIF('Other Penalties Details'!$A:$A,$A89,'Other Penalties Details'!$D:$D),"")</f>
        <v>60</v>
      </c>
      <c r="I89" s="69">
        <f>IF(SUMIF('Other Penalties Details'!$A:$A,$A89,'Other Penalties Details'!$E:$E)&gt;0,SUMIF('Other Penalties Details'!$A:$A,$A89,'Other Penalties Details'!$E:$E),"")</f>
      </c>
      <c r="J89" s="69">
        <f>IF(SUMIF('Other Penalties Details'!$A:$A,$A89,'Other Penalties Details'!$F:$F)&gt;0,SUMIF('Other Penalties Details'!$A:$A,$A89,'Other Penalties Details'!$F:$F),"")</f>
      </c>
      <c r="K89" s="68" t="str">
        <f t="shared" si="1"/>
        <v>1:20</v>
      </c>
    </row>
    <row r="90" spans="1:11" ht="14.25" customHeight="1">
      <c r="A90" s="207">
        <v>90</v>
      </c>
      <c r="B90" s="138" t="str">
        <f>VLOOKUP($A90,Startlist!$B:$H,2,FALSE)</f>
        <v>2WN</v>
      </c>
      <c r="C90" s="139" t="str">
        <f>VLOOKUP($A90,Startlist!$B:$H,3,FALSE)</f>
        <v>Triinu Tammel</v>
      </c>
      <c r="D90" s="139" t="str">
        <f>VLOOKUP($A90,Startlist!$B:$H,4,FALSE)</f>
        <v>Karoliina Tammel</v>
      </c>
      <c r="E90" s="139" t="str">
        <f>VLOOKUP($A90,Startlist!$B:$H,7,FALSE)</f>
        <v>Ford Fiesta</v>
      </c>
      <c r="F90" s="69">
        <f>IF(SUMIF('Other Penalties Details'!$A:$A,$A90,'Other Penalties Details'!$B:$B)&gt;0,SUMIF('Other Penalties Details'!$A:$A,$A90,'Other Penalties Details'!$B:$B),"")</f>
      </c>
      <c r="G90" s="69">
        <f>IF(SUMIF('Other Penalties Details'!$A:$A,$A90,'Other Penalties Details'!$C:$C)&gt;0,SUMIF('Other Penalties Details'!$A:$A,$A90,'Other Penalties Details'!$C:$C),"")</f>
      </c>
      <c r="H90" s="69">
        <f>IF(SUMIF('Other Penalties Details'!$A:$A,$A90,'Other Penalties Details'!$D:$D)&gt;0,SUMIF('Other Penalties Details'!$A:$A,$A90,'Other Penalties Details'!$D:$D),"")</f>
      </c>
      <c r="I90" s="69">
        <f>IF(SUMIF('Other Penalties Details'!$A:$A,$A90,'Other Penalties Details'!$E:$E)&gt;0,SUMIF('Other Penalties Details'!$A:$A,$A90,'Other Penalties Details'!$E:$E),"")</f>
      </c>
      <c r="J90" s="69">
        <f>IF(SUMIF('Other Penalties Details'!$A:$A,$A90,'Other Penalties Details'!$F:$F)&gt;0,SUMIF('Other Penalties Details'!$A:$A,$A90,'Other Penalties Details'!$F:$F),"")</f>
      </c>
      <c r="K90" s="68">
        <f t="shared" si="1"/>
      </c>
    </row>
    <row r="91" spans="1:11" ht="14.25" customHeight="1">
      <c r="A91" s="207">
        <v>91</v>
      </c>
      <c r="B91" s="206" t="str">
        <f>VLOOKUP($A91,Startlist!$B:$H,2,FALSE)</f>
        <v>2ST</v>
      </c>
      <c r="C91" s="139" t="str">
        <f>VLOOKUP($A91,Startlist!$B:$H,3,FALSE)</f>
        <v>Gerhard Toom</v>
      </c>
      <c r="D91" s="139" t="str">
        <f>VLOOKUP($A91,Startlist!$B:$H,4,FALSE)</f>
        <v>Jaanis Mölder</v>
      </c>
      <c r="E91" s="139" t="str">
        <f>VLOOKUP($A91,Startlist!$B:$H,7,FALSE)</f>
        <v>BMW 325</v>
      </c>
      <c r="F91" s="69">
        <f>IF(SUMIF('Other Penalties Details'!$A:$A,$A91,'Other Penalties Details'!$B:$B)&gt;0,SUMIF('Other Penalties Details'!$A:$A,$A91,'Other Penalties Details'!$B:$B),"")</f>
        <v>20</v>
      </c>
      <c r="G91" s="69">
        <f>IF(SUMIF('Other Penalties Details'!$A:$A,$A91,'Other Penalties Details'!$C:$C)&gt;0,SUMIF('Other Penalties Details'!$A:$A,$A91,'Other Penalties Details'!$C:$C),"")</f>
        <v>40</v>
      </c>
      <c r="H91" s="69">
        <f>IF(SUMIF('Other Penalties Details'!$A:$A,$A91,'Other Penalties Details'!$D:$D)&gt;0,SUMIF('Other Penalties Details'!$A:$A,$A91,'Other Penalties Details'!$D:$D),"")</f>
        <v>40</v>
      </c>
      <c r="I91" s="69">
        <f>IF(SUMIF('Other Penalties Details'!$A:$A,$A91,'Other Penalties Details'!$E:$E)&gt;0,SUMIF('Other Penalties Details'!$A:$A,$A91,'Other Penalties Details'!$E:$E),"")</f>
      </c>
      <c r="J91" s="69">
        <f>IF(SUMIF('Other Penalties Details'!$A:$A,$A91,'Other Penalties Details'!$F:$F)&gt;0,SUMIF('Other Penalties Details'!$A:$A,$A91,'Other Penalties Details'!$F:$F),"")</f>
      </c>
      <c r="K91" s="68" t="str">
        <f t="shared" si="1"/>
        <v>1:40</v>
      </c>
    </row>
    <row r="92" spans="1:11" ht="14.25" customHeight="1">
      <c r="A92" s="68">
        <v>92</v>
      </c>
      <c r="B92" s="206" t="str">
        <f>VLOOKUP($A92,Startlist!$B:$H,2,FALSE)</f>
        <v>2VT</v>
      </c>
      <c r="C92" s="139" t="str">
        <f>VLOOKUP($A92,Startlist!$B:$H,3,FALSE)</f>
        <v>Toomas Tõnsau</v>
      </c>
      <c r="D92" s="139" t="str">
        <f>VLOOKUP($A92,Startlist!$B:$H,4,FALSE)</f>
        <v>Raido Uesson</v>
      </c>
      <c r="E92" s="139" t="str">
        <f>VLOOKUP($A92,Startlist!$B:$H,7,FALSE)</f>
        <v>BMW 318 IS</v>
      </c>
      <c r="F92" s="69">
        <f>IF(SUMIF('Other Penalties Details'!$A:$A,$A92,'Other Penalties Details'!$B:$B)&gt;0,SUMIF('Other Penalties Details'!$A:$A,$A92,'Other Penalties Details'!$B:$B),"")</f>
      </c>
      <c r="G92" s="69">
        <f>IF(SUMIF('Other Penalties Details'!$A:$A,$A92,'Other Penalties Details'!$C:$C)&gt;0,SUMIF('Other Penalties Details'!$A:$A,$A92,'Other Penalties Details'!$C:$C),"")</f>
      </c>
      <c r="H92" s="69">
        <f>IF(SUMIF('Other Penalties Details'!$A:$A,$A92,'Other Penalties Details'!$D:$D)&gt;0,SUMIF('Other Penalties Details'!$A:$A,$A92,'Other Penalties Details'!$D:$D),"")</f>
      </c>
      <c r="I92" s="69">
        <f>IF(SUMIF('Other Penalties Details'!$A:$A,$A92,'Other Penalties Details'!$E:$E)&gt;0,SUMIF('Other Penalties Details'!$A:$A,$A92,'Other Penalties Details'!$E:$E),"")</f>
      </c>
      <c r="J92" s="69">
        <f>IF(SUMIF('Other Penalties Details'!$A:$A,$A92,'Other Penalties Details'!$F:$F)&gt;0,SUMIF('Other Penalties Details'!$A:$A,$A92,'Other Penalties Details'!$F:$F),"")</f>
      </c>
      <c r="K92" s="68">
        <f t="shared" si="1"/>
      </c>
    </row>
    <row r="93" spans="1:11" ht="14.25" customHeight="1">
      <c r="A93" s="68">
        <v>94</v>
      </c>
      <c r="B93" s="206" t="str">
        <f>VLOOKUP($A93,Startlist!$B:$H,2,FALSE)</f>
        <v>SU</v>
      </c>
      <c r="C93" s="139" t="str">
        <f>VLOOKUP($A93,Startlist!$B:$H,3,FALSE)</f>
        <v>Ruslan Pleshanov</v>
      </c>
      <c r="D93" s="139" t="str">
        <f>VLOOKUP($A93,Startlist!$B:$H,4,FALSE)</f>
        <v>Olga Karulina</v>
      </c>
      <c r="E93" s="139" t="str">
        <f>VLOOKUP($A93,Startlist!$B:$H,7,FALSE)</f>
        <v>AZLK 2140</v>
      </c>
      <c r="F93" s="69">
        <f>IF(SUMIF('Other Penalties Details'!$A:$A,$A93,'Other Penalties Details'!$B:$B)&gt;0,SUMIF('Other Penalties Details'!$A:$A,$A93,'Other Penalties Details'!$B:$B),"")</f>
      </c>
      <c r="G93" s="69">
        <f>IF(SUMIF('Other Penalties Details'!$A:$A,$A93,'Other Penalties Details'!$C:$C)&gt;0,SUMIF('Other Penalties Details'!$A:$A,$A93,'Other Penalties Details'!$C:$C),"")</f>
        <v>60</v>
      </c>
      <c r="H93" s="69">
        <f>IF(SUMIF('Other Penalties Details'!$A:$A,$A93,'Other Penalties Details'!$D:$D)&gt;0,SUMIF('Other Penalties Details'!$A:$A,$A93,'Other Penalties Details'!$D:$D),"")</f>
      </c>
      <c r="I93" s="69">
        <f>IF(SUMIF('Other Penalties Details'!$A:$A,$A93,'Other Penalties Details'!$E:$E)&gt;0,SUMIF('Other Penalties Details'!$A:$A,$A93,'Other Penalties Details'!$E:$E),"")</f>
      </c>
      <c r="J93" s="69">
        <f>IF(SUMIF('Other Penalties Details'!$A:$A,$A93,'Other Penalties Details'!$F:$F)&gt;0,SUMIF('Other Penalties Details'!$A:$A,$A93,'Other Penalties Details'!$F:$F),"")</f>
      </c>
      <c r="K93" s="68" t="str">
        <f t="shared" si="1"/>
        <v>1:00</v>
      </c>
    </row>
    <row r="94" spans="1:11" ht="14.25" customHeight="1">
      <c r="A94" s="209">
        <v>95</v>
      </c>
      <c r="B94" s="206" t="str">
        <f>VLOOKUP($A94,Startlist!$B:$H,2,FALSE)</f>
        <v>2VT</v>
      </c>
      <c r="C94" s="139" t="str">
        <f>VLOOKUP($A94,Startlist!$B:$H,3,FALSE)</f>
        <v>Chris Männik</v>
      </c>
      <c r="D94" s="139" t="str">
        <f>VLOOKUP($A94,Startlist!$B:$H,4,FALSE)</f>
        <v>Marianne Pihu</v>
      </c>
      <c r="E94" s="139" t="str">
        <f>VLOOKUP($A94,Startlist!$B:$H,7,FALSE)</f>
        <v>BMW 318</v>
      </c>
      <c r="F94" s="69">
        <f>IF(SUMIF('Other Penalties Details'!$A:$A,$A94,'Other Penalties Details'!$B:$B)&gt;0,SUMIF('Other Penalties Details'!$A:$A,$A94,'Other Penalties Details'!$B:$B),"")</f>
        <v>20</v>
      </c>
      <c r="G94" s="69">
        <f>IF(SUMIF('Other Penalties Details'!$A:$A,$A94,'Other Penalties Details'!$C:$C)&gt;0,SUMIF('Other Penalties Details'!$A:$A,$A94,'Other Penalties Details'!$C:$C),"")</f>
        <v>20</v>
      </c>
      <c r="H94" s="69">
        <f>IF(SUMIF('Other Penalties Details'!$A:$A,$A94,'Other Penalties Details'!$D:$D)&gt;0,SUMIF('Other Penalties Details'!$A:$A,$A94,'Other Penalties Details'!$D:$D),"")</f>
      </c>
      <c r="I94" s="69">
        <f>IF(SUMIF('Other Penalties Details'!$A:$A,$A94,'Other Penalties Details'!$E:$E)&gt;0,SUMIF('Other Penalties Details'!$A:$A,$A94,'Other Penalties Details'!$E:$E),"")</f>
      </c>
      <c r="J94" s="69">
        <f>IF(SUMIF('Other Penalties Details'!$A:$A,$A94,'Other Penalties Details'!$F:$F)&gt;0,SUMIF('Other Penalties Details'!$A:$A,$A94,'Other Penalties Details'!$F:$F),"")</f>
      </c>
      <c r="K94" s="68" t="str">
        <f t="shared" si="1"/>
        <v>0:40</v>
      </c>
    </row>
    <row r="95" spans="1:11" ht="14.25" customHeight="1">
      <c r="A95" s="68">
        <v>96</v>
      </c>
      <c r="B95" s="206" t="str">
        <f>VLOOKUP($A95,Startlist!$B:$H,2,FALSE)</f>
        <v>2ST</v>
      </c>
      <c r="C95" s="139" t="str">
        <f>VLOOKUP($A95,Startlist!$B:$H,3,FALSE)</f>
        <v>Gunnar Kuuba</v>
      </c>
      <c r="D95" s="139" t="str">
        <f>VLOOKUP($A95,Startlist!$B:$H,4,FALSE)</f>
        <v>Erki Kuuba</v>
      </c>
      <c r="E95" s="139" t="str">
        <f>VLOOKUP($A95,Startlist!$B:$H,7,FALSE)</f>
        <v>BMW Compact</v>
      </c>
      <c r="F95" s="69">
        <f>IF(SUMIF('Other Penalties Details'!$A:$A,$A95,'Other Penalties Details'!$B:$B)&gt;0,SUMIF('Other Penalties Details'!$A:$A,$A95,'Other Penalties Details'!$B:$B),"")</f>
        <v>80</v>
      </c>
      <c r="G95" s="69">
        <f>IF(SUMIF('Other Penalties Details'!$A:$A,$A95,'Other Penalties Details'!$C:$C)&gt;0,SUMIF('Other Penalties Details'!$A:$A,$A95,'Other Penalties Details'!$C:$C),"")</f>
      </c>
      <c r="H95" s="69">
        <f>IF(SUMIF('Other Penalties Details'!$A:$A,$A95,'Other Penalties Details'!$D:$D)&gt;0,SUMIF('Other Penalties Details'!$A:$A,$A95,'Other Penalties Details'!$D:$D),"")</f>
        <v>20</v>
      </c>
      <c r="I95" s="69">
        <f>IF(SUMIF('Other Penalties Details'!$A:$A,$A95,'Other Penalties Details'!$E:$E)&gt;0,SUMIF('Other Penalties Details'!$A:$A,$A95,'Other Penalties Details'!$E:$E),"")</f>
      </c>
      <c r="J95" s="69">
        <f>IF(SUMIF('Other Penalties Details'!$A:$A,$A95,'Other Penalties Details'!$F:$F)&gt;0,SUMIF('Other Penalties Details'!$A:$A,$A95,'Other Penalties Details'!$F:$F),"")</f>
      </c>
      <c r="K95" s="68" t="str">
        <f t="shared" si="1"/>
        <v>1:40</v>
      </c>
    </row>
    <row r="96" spans="1:11" ht="14.25" customHeight="1">
      <c r="A96" s="68">
        <v>97</v>
      </c>
      <c r="B96" s="206" t="str">
        <f>VLOOKUP($A96,Startlist!$B:$H,2,FALSE)</f>
        <v>2WN</v>
      </c>
      <c r="C96" s="139" t="str">
        <f>VLOOKUP($A96,Startlist!$B:$H,3,FALSE)</f>
        <v>Kärolis Kungla</v>
      </c>
      <c r="D96" s="139" t="str">
        <f>VLOOKUP($A96,Startlist!$B:$H,4,FALSE)</f>
        <v>Kristjan Tahvinov</v>
      </c>
      <c r="E96" s="139" t="str">
        <f>VLOOKUP($A96,Startlist!$B:$H,7,FALSE)</f>
        <v>Honda Civic Type-R</v>
      </c>
      <c r="F96" s="69">
        <f>IF(SUMIF('Other Penalties Details'!$A:$A,$A96,'Other Penalties Details'!$B:$B)&gt;0,SUMIF('Other Penalties Details'!$A:$A,$A96,'Other Penalties Details'!$B:$B),"")</f>
      </c>
      <c r="G96" s="69">
        <f>IF(SUMIF('Other Penalties Details'!$A:$A,$A96,'Other Penalties Details'!$C:$C)&gt;0,SUMIF('Other Penalties Details'!$A:$A,$A96,'Other Penalties Details'!$C:$C),"")</f>
      </c>
      <c r="H96" s="69">
        <f>IF(SUMIF('Other Penalties Details'!$A:$A,$A96,'Other Penalties Details'!$D:$D)&gt;0,SUMIF('Other Penalties Details'!$A:$A,$A96,'Other Penalties Details'!$D:$D),"")</f>
      </c>
      <c r="I96" s="69">
        <f>IF(SUMIF('Other Penalties Details'!$A:$A,$A96,'Other Penalties Details'!$E:$E)&gt;0,SUMIF('Other Penalties Details'!$A:$A,$A96,'Other Penalties Details'!$E:$E),"")</f>
      </c>
      <c r="J96" s="69">
        <f>IF(SUMIF('Other Penalties Details'!$A:$A,$A96,'Other Penalties Details'!$F:$F)&gt;0,SUMIF('Other Penalties Details'!$A:$A,$A96,'Other Penalties Details'!$F:$F),"")</f>
      </c>
      <c r="K96" s="68">
        <f t="shared" si="1"/>
      </c>
    </row>
    <row r="97" spans="1:11" ht="14.25" customHeight="1">
      <c r="A97" s="207">
        <v>98</v>
      </c>
      <c r="B97" s="206" t="str">
        <f>VLOOKUP($A97,Startlist!$B:$H,2,FALSE)</f>
        <v>2ST</v>
      </c>
      <c r="C97" s="139" t="str">
        <f>VLOOKUP($A97,Startlist!$B:$H,3,FALSE)</f>
        <v>Rait Reiman</v>
      </c>
      <c r="D97" s="139" t="str">
        <f>VLOOKUP($A97,Startlist!$B:$H,4,FALSE)</f>
        <v>Rauno Hõrak</v>
      </c>
      <c r="E97" s="139" t="str">
        <f>VLOOKUP($A97,Startlist!$B:$H,7,FALSE)</f>
        <v>BMW 320I</v>
      </c>
      <c r="F97" s="69">
        <f>IF(SUMIF('Other Penalties Details'!$A:$A,$A97,'Other Penalties Details'!$B:$B)&gt;0,SUMIF('Other Penalties Details'!$A:$A,$A97,'Other Penalties Details'!$B:$B),"")</f>
      </c>
      <c r="G97" s="69">
        <f>IF(SUMIF('Other Penalties Details'!$A:$A,$A97,'Other Penalties Details'!$C:$C)&gt;0,SUMIF('Other Penalties Details'!$A:$A,$A97,'Other Penalties Details'!$C:$C),"")</f>
      </c>
      <c r="H97" s="69">
        <f>IF(SUMIF('Other Penalties Details'!$A:$A,$A97,'Other Penalties Details'!$D:$D)&gt;0,SUMIF('Other Penalties Details'!$A:$A,$A97,'Other Penalties Details'!$D:$D),"")</f>
      </c>
      <c r="I97" s="69">
        <f>IF(SUMIF('Other Penalties Details'!$A:$A,$A97,'Other Penalties Details'!$E:$E)&gt;0,SUMIF('Other Penalties Details'!$A:$A,$A97,'Other Penalties Details'!$E:$E),"")</f>
      </c>
      <c r="J97" s="69">
        <f>IF(SUMIF('Other Penalties Details'!$A:$A,$A97,'Other Penalties Details'!$F:$F)&gt;0,SUMIF('Other Penalties Details'!$A:$A,$A97,'Other Penalties Details'!$F:$F),"")</f>
      </c>
      <c r="K97" s="68">
        <f t="shared" si="1"/>
      </c>
    </row>
    <row r="98" spans="1:11" ht="14.25" customHeight="1">
      <c r="A98" s="68">
        <v>99</v>
      </c>
      <c r="B98" s="206" t="str">
        <f>VLOOKUP($A98,Startlist!$B:$H,2,FALSE)</f>
        <v>2ST</v>
      </c>
      <c r="C98" s="139" t="str">
        <f>VLOOKUP($A98,Startlist!$B:$H,3,FALSE)</f>
        <v>Peeter Kask</v>
      </c>
      <c r="D98" s="139" t="str">
        <f>VLOOKUP($A98,Startlist!$B:$H,4,FALSE)</f>
        <v>Priit Trink</v>
      </c>
      <c r="E98" s="139" t="str">
        <f>VLOOKUP($A98,Startlist!$B:$H,7,FALSE)</f>
        <v>BMW 323TI</v>
      </c>
      <c r="F98" s="69">
        <f>IF(SUMIF('Other Penalties Details'!$A:$A,$A98,'Other Penalties Details'!$B:$B)&gt;0,SUMIF('Other Penalties Details'!$A:$A,$A98,'Other Penalties Details'!$B:$B),"")</f>
        <v>20</v>
      </c>
      <c r="G98" s="69">
        <f>IF(SUMIF('Other Penalties Details'!$A:$A,$A98,'Other Penalties Details'!$C:$C)&gt;0,SUMIF('Other Penalties Details'!$A:$A,$A98,'Other Penalties Details'!$C:$C),"")</f>
      </c>
      <c r="H98" s="69">
        <f>IF(SUMIF('Other Penalties Details'!$A:$A,$A98,'Other Penalties Details'!$D:$D)&gt;0,SUMIF('Other Penalties Details'!$A:$A,$A98,'Other Penalties Details'!$D:$D),"")</f>
      </c>
      <c r="I98" s="69">
        <f>IF(SUMIF('Other Penalties Details'!$A:$A,$A98,'Other Penalties Details'!$E:$E)&gt;0,SUMIF('Other Penalties Details'!$A:$A,$A98,'Other Penalties Details'!$E:$E),"")</f>
      </c>
      <c r="J98" s="69">
        <f>IF(SUMIF('Other Penalties Details'!$A:$A,$A98,'Other Penalties Details'!$F:$F)&gt;0,SUMIF('Other Penalties Details'!$A:$A,$A98,'Other Penalties Details'!$F:$F),"")</f>
      </c>
      <c r="K98" s="68" t="str">
        <f t="shared" si="1"/>
        <v>0:20</v>
      </c>
    </row>
    <row r="99" spans="1:11" ht="14.25" customHeight="1">
      <c r="A99" s="208">
        <v>100</v>
      </c>
      <c r="B99" s="138" t="str">
        <f>VLOOKUP($A99,Startlist!$B:$H,2,FALSE)</f>
        <v>2VT</v>
      </c>
      <c r="C99" s="139" t="str">
        <f>VLOOKUP($A99,Startlist!$B:$H,3,FALSE)</f>
        <v>Sten Mürkhain</v>
      </c>
      <c r="D99" s="139" t="str">
        <f>VLOOKUP($A99,Startlist!$B:$H,4,FALSE)</f>
        <v>Ander Mürkhain</v>
      </c>
      <c r="E99" s="139" t="str">
        <f>VLOOKUP($A99,Startlist!$B:$H,7,FALSE)</f>
        <v>BMW 316I</v>
      </c>
      <c r="F99" s="69">
        <f>IF(SUMIF('Other Penalties Details'!$A:$A,$A99,'Other Penalties Details'!$B:$B)&gt;0,SUMIF('Other Penalties Details'!$A:$A,$A99,'Other Penalties Details'!$B:$B),"")</f>
      </c>
      <c r="G99" s="69">
        <f>IF(SUMIF('Other Penalties Details'!$A:$A,$A99,'Other Penalties Details'!$C:$C)&gt;0,SUMIF('Other Penalties Details'!$A:$A,$A99,'Other Penalties Details'!$C:$C),"")</f>
      </c>
      <c r="H99" s="69">
        <f>IF(SUMIF('Other Penalties Details'!$A:$A,$A99,'Other Penalties Details'!$D:$D)&gt;0,SUMIF('Other Penalties Details'!$A:$A,$A99,'Other Penalties Details'!$D:$D),"")</f>
      </c>
      <c r="I99" s="69">
        <f>IF(SUMIF('Other Penalties Details'!$A:$A,$A99,'Other Penalties Details'!$E:$E)&gt;0,SUMIF('Other Penalties Details'!$A:$A,$A99,'Other Penalties Details'!$E:$E),"")</f>
      </c>
      <c r="J99" s="69">
        <f>IF(SUMIF('Other Penalties Details'!$A:$A,$A99,'Other Penalties Details'!$F:$F)&gt;0,SUMIF('Other Penalties Details'!$A:$A,$A99,'Other Penalties Details'!$F:$F),"")</f>
      </c>
      <c r="K99" s="68">
        <f t="shared" si="1"/>
      </c>
    </row>
    <row r="100" spans="1:11" ht="14.25" customHeight="1">
      <c r="A100" s="207">
        <v>101</v>
      </c>
      <c r="B100" s="206" t="str">
        <f>VLOOKUP($A100,Startlist!$B:$H,2,FALSE)</f>
        <v>SU</v>
      </c>
      <c r="C100" s="139" t="str">
        <f>VLOOKUP($A100,Startlist!$B:$H,3,FALSE)</f>
        <v>Indrek Mäestu</v>
      </c>
      <c r="D100" s="139" t="str">
        <f>VLOOKUP($A100,Startlist!$B:$H,4,FALSE)</f>
        <v>Joosep Pukk</v>
      </c>
      <c r="E100" s="139" t="str">
        <f>VLOOKUP($A100,Startlist!$B:$H,7,FALSE)</f>
        <v>Vaz 2105</v>
      </c>
      <c r="F100" s="69">
        <f>IF(SUMIF('Other Penalties Details'!$A:$A,$A100,'Other Penalties Details'!$B:$B)&gt;0,SUMIF('Other Penalties Details'!$A:$A,$A100,'Other Penalties Details'!$B:$B),"")</f>
      </c>
      <c r="G100" s="69">
        <f>IF(SUMIF('Other Penalties Details'!$A:$A,$A100,'Other Penalties Details'!$C:$C)&gt;0,SUMIF('Other Penalties Details'!$A:$A,$A100,'Other Penalties Details'!$C:$C),"")</f>
        <v>60</v>
      </c>
      <c r="H100" s="69">
        <f>IF(SUMIF('Other Penalties Details'!$A:$A,$A100,'Other Penalties Details'!$D:$D)&gt;0,SUMIF('Other Penalties Details'!$A:$A,$A100,'Other Penalties Details'!$D:$D),"")</f>
      </c>
      <c r="I100" s="69">
        <f>IF(SUMIF('Other Penalties Details'!$A:$A,$A100,'Other Penalties Details'!$E:$E)&gt;0,SUMIF('Other Penalties Details'!$A:$A,$A100,'Other Penalties Details'!$E:$E),"")</f>
      </c>
      <c r="J100" s="69">
        <f>IF(SUMIF('Other Penalties Details'!$A:$A,$A100,'Other Penalties Details'!$F:$F)&gt;0,SUMIF('Other Penalties Details'!$A:$A,$A100,'Other Penalties Details'!$F:$F),"")</f>
      </c>
      <c r="K100" s="68" t="str">
        <f t="shared" si="1"/>
        <v>1:00</v>
      </c>
    </row>
    <row r="101" spans="1:11" ht="14.25" customHeight="1">
      <c r="A101" s="68">
        <v>102</v>
      </c>
      <c r="B101" s="206" t="str">
        <f>VLOOKUP($A101,Startlist!$B:$H,2,FALSE)</f>
        <v>2VE</v>
      </c>
      <c r="C101" s="139" t="str">
        <f>VLOOKUP($A101,Startlist!$B:$H,3,FALSE)</f>
        <v>Kaido Märss</v>
      </c>
      <c r="D101" s="139" t="str">
        <f>VLOOKUP($A101,Startlist!$B:$H,4,FALSE)</f>
        <v>Kaido Märss</v>
      </c>
      <c r="E101" s="139" t="str">
        <f>VLOOKUP($A101,Startlist!$B:$H,7,FALSE)</f>
        <v>Volkswagen Golf 2</v>
      </c>
      <c r="F101" s="69">
        <f>IF(SUMIF('Other Penalties Details'!$A:$A,$A101,'Other Penalties Details'!$B:$B)&gt;0,SUMIF('Other Penalties Details'!$A:$A,$A101,'Other Penalties Details'!$B:$B),"")</f>
        <v>40</v>
      </c>
      <c r="G101" s="69">
        <f>IF(SUMIF('Other Penalties Details'!$A:$A,$A101,'Other Penalties Details'!$C:$C)&gt;0,SUMIF('Other Penalties Details'!$A:$A,$A101,'Other Penalties Details'!$C:$C),"")</f>
      </c>
      <c r="H101" s="69">
        <f>IF(SUMIF('Other Penalties Details'!$A:$A,$A101,'Other Penalties Details'!$D:$D)&gt;0,SUMIF('Other Penalties Details'!$A:$A,$A101,'Other Penalties Details'!$D:$D),"")</f>
        <v>20</v>
      </c>
      <c r="I101" s="69">
        <f>IF(SUMIF('Other Penalties Details'!$A:$A,$A101,'Other Penalties Details'!$E:$E)&gt;0,SUMIF('Other Penalties Details'!$A:$A,$A101,'Other Penalties Details'!$E:$E),"")</f>
      </c>
      <c r="J101" s="69">
        <f>IF(SUMIF('Other Penalties Details'!$A:$A,$A101,'Other Penalties Details'!$F:$F)&gt;0,SUMIF('Other Penalties Details'!$A:$A,$A101,'Other Penalties Details'!$F:$F),"")</f>
      </c>
      <c r="K101" s="68" t="str">
        <f t="shared" si="1"/>
        <v>1:00</v>
      </c>
    </row>
    <row r="102" spans="1:11" ht="14.25" customHeight="1">
      <c r="A102" s="209">
        <v>104</v>
      </c>
      <c r="B102" s="138" t="str">
        <f>VLOOKUP($A102,Startlist!$B:$H,2,FALSE)</f>
        <v>2VE</v>
      </c>
      <c r="C102" s="139" t="str">
        <f>VLOOKUP($A102,Startlist!$B:$H,3,FALSE)</f>
        <v>Marvin Tamm</v>
      </c>
      <c r="D102" s="139" t="str">
        <f>VLOOKUP($A102,Startlist!$B:$H,4,FALSE)</f>
        <v>Hanno Vainola</v>
      </c>
      <c r="E102" s="139" t="str">
        <f>VLOOKUP($A102,Startlist!$B:$H,7,FALSE)</f>
        <v>Mitsubishi Lancer</v>
      </c>
      <c r="F102" s="69">
        <f>IF(SUMIF('Other Penalties Details'!$A:$A,$A102,'Other Penalties Details'!$B:$B)&gt;0,SUMIF('Other Penalties Details'!$A:$A,$A102,'Other Penalties Details'!$B:$B),"")</f>
        <v>20</v>
      </c>
      <c r="G102" s="69">
        <f>IF(SUMIF('Other Penalties Details'!$A:$A,$A102,'Other Penalties Details'!$C:$C)&gt;0,SUMIF('Other Penalties Details'!$A:$A,$A102,'Other Penalties Details'!$C:$C),"")</f>
      </c>
      <c r="H102" s="69">
        <f>IF(SUMIF('Other Penalties Details'!$A:$A,$A102,'Other Penalties Details'!$D:$D)&gt;0,SUMIF('Other Penalties Details'!$A:$A,$A102,'Other Penalties Details'!$D:$D),"")</f>
      </c>
      <c r="I102" s="69">
        <f>IF(SUMIF('Other Penalties Details'!$A:$A,$A102,'Other Penalties Details'!$E:$E)&gt;0,SUMIF('Other Penalties Details'!$A:$A,$A102,'Other Penalties Details'!$E:$E),"")</f>
      </c>
      <c r="J102" s="69">
        <f>IF(SUMIF('Other Penalties Details'!$A:$A,$A102,'Other Penalties Details'!$F:$F)&gt;0,SUMIF('Other Penalties Details'!$A:$A,$A102,'Other Penalties Details'!$F:$F),"")</f>
      </c>
      <c r="K102" s="68" t="str">
        <f t="shared" si="1"/>
        <v>0:20</v>
      </c>
    </row>
    <row r="103" spans="1:11" ht="14.25" customHeight="1">
      <c r="A103" s="207">
        <v>105</v>
      </c>
      <c r="B103" s="138" t="str">
        <f>VLOOKUP($A103,Startlist!$B:$H,2,FALSE)</f>
        <v>SU</v>
      </c>
      <c r="C103" s="139" t="str">
        <f>VLOOKUP($A103,Startlist!$B:$H,3,FALSE)</f>
        <v>Siim Järve</v>
      </c>
      <c r="D103" s="139" t="str">
        <f>VLOOKUP($A103,Startlist!$B:$H,4,FALSE)</f>
        <v>Andero Alto</v>
      </c>
      <c r="E103" s="139" t="str">
        <f>VLOOKUP($A103,Startlist!$B:$H,7,FALSE)</f>
        <v>Lada 2105</v>
      </c>
      <c r="F103" s="69">
        <f>IF(SUMIF('Other Penalties Details'!$A:$A,$A103,'Other Penalties Details'!$B:$B)&gt;0,SUMIF('Other Penalties Details'!$A:$A,$A103,'Other Penalties Details'!$B:$B),"")</f>
        <v>20</v>
      </c>
      <c r="G103" s="69">
        <f>IF(SUMIF('Other Penalties Details'!$A:$A,$A103,'Other Penalties Details'!$C:$C)&gt;0,SUMIF('Other Penalties Details'!$A:$A,$A103,'Other Penalties Details'!$C:$C),"")</f>
      </c>
      <c r="H103" s="69">
        <f>IF(SUMIF('Other Penalties Details'!$A:$A,$A103,'Other Penalties Details'!$D:$D)&gt;0,SUMIF('Other Penalties Details'!$A:$A,$A103,'Other Penalties Details'!$D:$D),"")</f>
      </c>
      <c r="I103" s="69">
        <f>IF(SUMIF('Other Penalties Details'!$A:$A,$A103,'Other Penalties Details'!$E:$E)&gt;0,SUMIF('Other Penalties Details'!$A:$A,$A103,'Other Penalties Details'!$E:$E),"")</f>
      </c>
      <c r="J103" s="69">
        <f>IF(SUMIF('Other Penalties Details'!$A:$A,$A103,'Other Penalties Details'!$F:$F)&gt;0,SUMIF('Other Penalties Details'!$A:$A,$A103,'Other Penalties Details'!$F:$F),"")</f>
      </c>
      <c r="K103" s="68" t="str">
        <f t="shared" si="1"/>
        <v>0:20</v>
      </c>
    </row>
    <row r="104" spans="1:11" ht="14.25" customHeight="1">
      <c r="A104" s="68">
        <v>106</v>
      </c>
      <c r="B104" s="206" t="str">
        <f>VLOOKUP($A104,Startlist!$B:$H,2,FALSE)</f>
        <v>4WD</v>
      </c>
      <c r="C104" s="139" t="str">
        <f>VLOOKUP($A104,Startlist!$B:$H,3,FALSE)</f>
        <v>Siim Juss</v>
      </c>
      <c r="D104" s="139" t="str">
        <f>VLOOKUP($A104,Startlist!$B:$H,4,FALSE)</f>
        <v>Gerdi Guljajev</v>
      </c>
      <c r="E104" s="139" t="str">
        <f>VLOOKUP($A104,Startlist!$B:$H,7,FALSE)</f>
        <v>BMW 316TI</v>
      </c>
      <c r="F104" s="69">
        <f>IF(SUMIF('Other Penalties Details'!$A:$A,$A104,'Other Penalties Details'!$B:$B)&gt;0,SUMIF('Other Penalties Details'!$A:$A,$A104,'Other Penalties Details'!$B:$B),"")</f>
        <v>40</v>
      </c>
      <c r="G104" s="69">
        <f>IF(SUMIF('Other Penalties Details'!$A:$A,$A104,'Other Penalties Details'!$C:$C)&gt;0,SUMIF('Other Penalties Details'!$A:$A,$A104,'Other Penalties Details'!$C:$C),"")</f>
      </c>
      <c r="H104" s="69">
        <f>IF(SUMIF('Other Penalties Details'!$A:$A,$A104,'Other Penalties Details'!$D:$D)&gt;0,SUMIF('Other Penalties Details'!$A:$A,$A104,'Other Penalties Details'!$D:$D),"")</f>
      </c>
      <c r="I104" s="69">
        <f>IF(SUMIF('Other Penalties Details'!$A:$A,$A104,'Other Penalties Details'!$E:$E)&gt;0,SUMIF('Other Penalties Details'!$A:$A,$A104,'Other Penalties Details'!$E:$E),"")</f>
      </c>
      <c r="J104" s="69">
        <f>IF(SUMIF('Other Penalties Details'!$A:$A,$A104,'Other Penalties Details'!$F:$F)&gt;0,SUMIF('Other Penalties Details'!$A:$A,$A104,'Other Penalties Details'!$F:$F),"")</f>
      </c>
      <c r="K104" s="68" t="str">
        <f t="shared" si="1"/>
        <v>0:40</v>
      </c>
    </row>
    <row r="105" spans="1:11" ht="14.25" customHeight="1">
      <c r="A105" s="208">
        <v>107</v>
      </c>
      <c r="B105" s="206" t="str">
        <f>VLOOKUP($A105,Startlist!$B:$H,2,FALSE)</f>
        <v>2VT</v>
      </c>
      <c r="C105" s="139" t="str">
        <f>VLOOKUP($A105,Startlist!$B:$H,3,FALSE)</f>
        <v>Alvar Udu</v>
      </c>
      <c r="D105" s="139" t="str">
        <f>VLOOKUP($A105,Startlist!$B:$H,4,FALSE)</f>
        <v>Lauri Varblas</v>
      </c>
      <c r="E105" s="139" t="str">
        <f>VLOOKUP($A105,Startlist!$B:$H,7,FALSE)</f>
        <v>BMW 116</v>
      </c>
      <c r="F105" s="69">
        <f>IF(SUMIF('Other Penalties Details'!$A:$A,$A105,'Other Penalties Details'!$B:$B)&gt;0,SUMIF('Other Penalties Details'!$A:$A,$A105,'Other Penalties Details'!$B:$B),"")</f>
      </c>
      <c r="G105" s="69">
        <f>IF(SUMIF('Other Penalties Details'!$A:$A,$A105,'Other Penalties Details'!$C:$C)&gt;0,SUMIF('Other Penalties Details'!$A:$A,$A105,'Other Penalties Details'!$C:$C),"")</f>
      </c>
      <c r="H105" s="69">
        <f>IF(SUMIF('Other Penalties Details'!$A:$A,$A105,'Other Penalties Details'!$D:$D)&gt;0,SUMIF('Other Penalties Details'!$A:$A,$A105,'Other Penalties Details'!$D:$D),"")</f>
        <v>60</v>
      </c>
      <c r="I105" s="69">
        <f>IF(SUMIF('Other Penalties Details'!$A:$A,$A105,'Other Penalties Details'!$E:$E)&gt;0,SUMIF('Other Penalties Details'!$A:$A,$A105,'Other Penalties Details'!$E:$E),"")</f>
      </c>
      <c r="J105" s="69">
        <f>IF(SUMIF('Other Penalties Details'!$A:$A,$A105,'Other Penalties Details'!$F:$F)&gt;0,SUMIF('Other Penalties Details'!$A:$A,$A105,'Other Penalties Details'!$F:$F),"")</f>
      </c>
      <c r="K105" s="68" t="str">
        <f t="shared" si="1"/>
        <v>1:00</v>
      </c>
    </row>
    <row r="106" spans="1:11" ht="14.25" customHeight="1">
      <c r="A106" s="68">
        <v>108</v>
      </c>
      <c r="B106" s="206" t="str">
        <f>VLOOKUP($A106,Startlist!$B:$H,2,FALSE)</f>
        <v>2SE</v>
      </c>
      <c r="C106" s="139" t="str">
        <f>VLOOKUP($A106,Startlist!$B:$H,3,FALSE)</f>
        <v>Cardo Jurs</v>
      </c>
      <c r="D106" s="139" t="str">
        <f>VLOOKUP($A106,Startlist!$B:$H,4,FALSE)</f>
        <v>Kustas Krooni</v>
      </c>
      <c r="E106" s="139" t="str">
        <f>VLOOKUP($A106,Startlist!$B:$H,7,FALSE)</f>
        <v>Ford Fiesta</v>
      </c>
      <c r="F106" s="69">
        <f>IF(SUMIF('Other Penalties Details'!$A:$A,$A106,'Other Penalties Details'!$B:$B)&gt;0,SUMIF('Other Penalties Details'!$A:$A,$A106,'Other Penalties Details'!$B:$B),"")</f>
      </c>
      <c r="G106" s="69">
        <f>IF(SUMIF('Other Penalties Details'!$A:$A,$A106,'Other Penalties Details'!$C:$C)&gt;0,SUMIF('Other Penalties Details'!$A:$A,$A106,'Other Penalties Details'!$C:$C),"")</f>
        <v>40</v>
      </c>
      <c r="H106" s="69">
        <f>IF(SUMIF('Other Penalties Details'!$A:$A,$A106,'Other Penalties Details'!$D:$D)&gt;0,SUMIF('Other Penalties Details'!$A:$A,$A106,'Other Penalties Details'!$D:$D),"")</f>
        <v>60</v>
      </c>
      <c r="I106" s="69">
        <f>IF(SUMIF('Other Penalties Details'!$A:$A,$A106,'Other Penalties Details'!$E:$E)&gt;0,SUMIF('Other Penalties Details'!$A:$A,$A106,'Other Penalties Details'!$E:$E),"")</f>
      </c>
      <c r="J106" s="69">
        <f>IF(SUMIF('Other Penalties Details'!$A:$A,$A106,'Other Penalties Details'!$F:$F)&gt;0,SUMIF('Other Penalties Details'!$A:$A,$A106,'Other Penalties Details'!$F:$F),"")</f>
      </c>
      <c r="K106" s="68" t="str">
        <f t="shared" si="1"/>
        <v>1:40</v>
      </c>
    </row>
    <row r="107" spans="1:11" ht="14.25" customHeight="1">
      <c r="A107" s="208">
        <v>109</v>
      </c>
      <c r="B107" s="138" t="str">
        <f>VLOOKUP($A107,Startlist!$B:$H,2,FALSE)</f>
        <v>2SE</v>
      </c>
      <c r="C107" s="139" t="str">
        <f>VLOOKUP($A107,Startlist!$B:$H,3,FALSE)</f>
        <v>Kardon Malberg</v>
      </c>
      <c r="D107" s="139" t="str">
        <f>VLOOKUP($A107,Startlist!$B:$H,4,FALSE)</f>
        <v>Maigro Rehberg</v>
      </c>
      <c r="E107" s="139" t="str">
        <f>VLOOKUP($A107,Startlist!$B:$H,7,FALSE)</f>
        <v>Honda Civic Type-R</v>
      </c>
      <c r="F107" s="69">
        <f>IF(SUMIF('Other Penalties Details'!$A:$A,$A107,'Other Penalties Details'!$B:$B)&gt;0,SUMIF('Other Penalties Details'!$A:$A,$A107,'Other Penalties Details'!$B:$B),"")</f>
        <v>40</v>
      </c>
      <c r="G107" s="69">
        <f>IF(SUMIF('Other Penalties Details'!$A:$A,$A107,'Other Penalties Details'!$C:$C)&gt;0,SUMIF('Other Penalties Details'!$A:$A,$A107,'Other Penalties Details'!$C:$C),"")</f>
      </c>
      <c r="H107" s="69">
        <f>IF(SUMIF('Other Penalties Details'!$A:$A,$A107,'Other Penalties Details'!$D:$D)&gt;0,SUMIF('Other Penalties Details'!$A:$A,$A107,'Other Penalties Details'!$D:$D),"")</f>
        <v>60</v>
      </c>
      <c r="I107" s="69">
        <f>IF(SUMIF('Other Penalties Details'!$A:$A,$A107,'Other Penalties Details'!$E:$E)&gt;0,SUMIF('Other Penalties Details'!$A:$A,$A107,'Other Penalties Details'!$E:$E),"")</f>
      </c>
      <c r="J107" s="69">
        <f>IF(SUMIF('Other Penalties Details'!$A:$A,$A107,'Other Penalties Details'!$F:$F)&gt;0,SUMIF('Other Penalties Details'!$A:$A,$A107,'Other Penalties Details'!$F:$F),"")</f>
      </c>
      <c r="K107" s="68" t="str">
        <f t="shared" si="1"/>
        <v>1:40</v>
      </c>
    </row>
    <row r="108" spans="1:11" ht="14.25" customHeight="1">
      <c r="A108" s="68">
        <v>110</v>
      </c>
      <c r="B108" s="206" t="str">
        <f>VLOOKUP($A108,Startlist!$B:$H,2,FALSE)</f>
        <v>2SE</v>
      </c>
      <c r="C108" s="139" t="str">
        <f>VLOOKUP($A108,Startlist!$B:$H,3,FALSE)</f>
        <v>Daniel Rüütel</v>
      </c>
      <c r="D108" s="139" t="str">
        <f>VLOOKUP($A108,Startlist!$B:$H,4,FALSE)</f>
        <v>Jaagup Rüütel</v>
      </c>
      <c r="E108" s="139" t="str">
        <f>VLOOKUP($A108,Startlist!$B:$H,7,FALSE)</f>
        <v>Audi 80</v>
      </c>
      <c r="F108" s="69">
        <f>IF(SUMIF('Other Penalties Details'!$A:$A,$A108,'Other Penalties Details'!$B:$B)&gt;0,SUMIF('Other Penalties Details'!$A:$A,$A108,'Other Penalties Details'!$B:$B),"")</f>
      </c>
      <c r="G108" s="69">
        <f>IF(SUMIF('Other Penalties Details'!$A:$A,$A108,'Other Penalties Details'!$C:$C)&gt;0,SUMIF('Other Penalties Details'!$A:$A,$A108,'Other Penalties Details'!$C:$C),"")</f>
      </c>
      <c r="H108" s="69">
        <f>IF(SUMIF('Other Penalties Details'!$A:$A,$A108,'Other Penalties Details'!$D:$D)&gt;0,SUMIF('Other Penalties Details'!$A:$A,$A108,'Other Penalties Details'!$D:$D),"")</f>
      </c>
      <c r="I108" s="69">
        <f>IF(SUMIF('Other Penalties Details'!$A:$A,$A108,'Other Penalties Details'!$E:$E)&gt;0,SUMIF('Other Penalties Details'!$A:$A,$A108,'Other Penalties Details'!$E:$E),"")</f>
      </c>
      <c r="J108" s="69">
        <f>IF(SUMIF('Other Penalties Details'!$A:$A,$A108,'Other Penalties Details'!$F:$F)&gt;0,SUMIF('Other Penalties Details'!$A:$A,$A108,'Other Penalties Details'!$F:$F),"")</f>
      </c>
      <c r="K108" s="68">
        <f t="shared" si="1"/>
      </c>
    </row>
    <row r="109" spans="1:11" ht="14.25" customHeight="1">
      <c r="A109" s="209">
        <v>111</v>
      </c>
      <c r="B109" s="138" t="str">
        <f>VLOOKUP($A109,Startlist!$B:$H,2,FALSE)</f>
        <v>2SE</v>
      </c>
      <c r="C109" s="139" t="str">
        <f>VLOOKUP($A109,Startlist!$B:$H,3,FALSE)</f>
        <v>Valdur Komp</v>
      </c>
      <c r="D109" s="139" t="str">
        <f>VLOOKUP($A109,Startlist!$B:$H,4,FALSE)</f>
        <v>Revo Taar</v>
      </c>
      <c r="E109" s="139" t="str">
        <f>VLOOKUP($A109,Startlist!$B:$H,7,FALSE)</f>
        <v>Renault Clio</v>
      </c>
      <c r="F109" s="69">
        <f>IF(SUMIF('Other Penalties Details'!$A:$A,$A109,'Other Penalties Details'!$B:$B)&gt;0,SUMIF('Other Penalties Details'!$A:$A,$A109,'Other Penalties Details'!$B:$B),"")</f>
      </c>
      <c r="G109" s="69">
        <f>IF(SUMIF('Other Penalties Details'!$A:$A,$A109,'Other Penalties Details'!$C:$C)&gt;0,SUMIF('Other Penalties Details'!$A:$A,$A109,'Other Penalties Details'!$C:$C),"")</f>
      </c>
      <c r="H109" s="69">
        <f>IF(SUMIF('Other Penalties Details'!$A:$A,$A109,'Other Penalties Details'!$D:$D)&gt;0,SUMIF('Other Penalties Details'!$A:$A,$A109,'Other Penalties Details'!$D:$D),"")</f>
      </c>
      <c r="I109" s="69">
        <f>IF(SUMIF('Other Penalties Details'!$A:$A,$A109,'Other Penalties Details'!$E:$E)&gt;0,SUMIF('Other Penalties Details'!$A:$A,$A109,'Other Penalties Details'!$E:$E),"")</f>
      </c>
      <c r="J109" s="69">
        <f>IF(SUMIF('Other Penalties Details'!$A:$A,$A109,'Other Penalties Details'!$F:$F)&gt;0,SUMIF('Other Penalties Details'!$A:$A,$A109,'Other Penalties Details'!$F:$F),"")</f>
      </c>
      <c r="K109" s="68">
        <f t="shared" si="1"/>
      </c>
    </row>
    <row r="110" spans="1:11" ht="14.25" customHeight="1">
      <c r="A110" s="207">
        <v>112</v>
      </c>
      <c r="B110" s="138" t="str">
        <f>VLOOKUP($A110,Startlist!$B:$H,2,FALSE)</f>
        <v>2SE</v>
      </c>
      <c r="C110" s="139" t="str">
        <f>VLOOKUP($A110,Startlist!$B:$H,3,FALSE)</f>
        <v>Janek Kalm</v>
      </c>
      <c r="D110" s="139" t="str">
        <f>VLOOKUP($A110,Startlist!$B:$H,4,FALSE)</f>
        <v>Joosep Kalm</v>
      </c>
      <c r="E110" s="139" t="str">
        <f>VLOOKUP($A110,Startlist!$B:$H,7,FALSE)</f>
        <v>Volkswagen Golf GTI</v>
      </c>
      <c r="F110" s="69">
        <f>IF(SUMIF('Other Penalties Details'!$A:$A,$A110,'Other Penalties Details'!$B:$B)&gt;0,SUMIF('Other Penalties Details'!$A:$A,$A110,'Other Penalties Details'!$B:$B),"")</f>
      </c>
      <c r="G110" s="69">
        <f>IF(SUMIF('Other Penalties Details'!$A:$A,$A110,'Other Penalties Details'!$C:$C)&gt;0,SUMIF('Other Penalties Details'!$A:$A,$A110,'Other Penalties Details'!$C:$C),"")</f>
      </c>
      <c r="H110" s="69">
        <f>IF(SUMIF('Other Penalties Details'!$A:$A,$A110,'Other Penalties Details'!$D:$D)&gt;0,SUMIF('Other Penalties Details'!$A:$A,$A110,'Other Penalties Details'!$D:$D),"")</f>
      </c>
      <c r="I110" s="69">
        <f>IF(SUMIF('Other Penalties Details'!$A:$A,$A110,'Other Penalties Details'!$E:$E)&gt;0,SUMIF('Other Penalties Details'!$A:$A,$A110,'Other Penalties Details'!$E:$E),"")</f>
      </c>
      <c r="J110" s="69">
        <f>IF(SUMIF('Other Penalties Details'!$A:$A,$A110,'Other Penalties Details'!$F:$F)&gt;0,SUMIF('Other Penalties Details'!$A:$A,$A110,'Other Penalties Details'!$F:$F),"")</f>
      </c>
      <c r="K110" s="68">
        <f t="shared" si="1"/>
      </c>
    </row>
    <row r="111" spans="1:11" ht="14.25" customHeight="1">
      <c r="A111" s="207">
        <v>113</v>
      </c>
      <c r="B111" s="206" t="str">
        <f>VLOOKUP($A111,Startlist!$B:$H,2,FALSE)</f>
        <v>2ST</v>
      </c>
      <c r="C111" s="139" t="str">
        <f>VLOOKUP($A111,Startlist!$B:$H,3,FALSE)</f>
        <v>Martin Arula</v>
      </c>
      <c r="D111" s="139" t="str">
        <f>VLOOKUP($A111,Startlist!$B:$H,4,FALSE)</f>
        <v>Janar Eelmaa</v>
      </c>
      <c r="E111" s="139" t="str">
        <f>VLOOKUP($A111,Startlist!$B:$H,7,FALSE)</f>
        <v>BMW 325TI</v>
      </c>
      <c r="F111" s="69">
        <f>IF(SUMIF('Other Penalties Details'!$A:$A,$A111,'Other Penalties Details'!$B:$B)&gt;0,SUMIF('Other Penalties Details'!$A:$A,$A111,'Other Penalties Details'!$B:$B),"")</f>
      </c>
      <c r="G111" s="69">
        <f>IF(SUMIF('Other Penalties Details'!$A:$A,$A111,'Other Penalties Details'!$C:$C)&gt;0,SUMIF('Other Penalties Details'!$A:$A,$A111,'Other Penalties Details'!$C:$C),"")</f>
      </c>
      <c r="H111" s="69">
        <f>IF(SUMIF('Other Penalties Details'!$A:$A,$A111,'Other Penalties Details'!$D:$D)&gt;0,SUMIF('Other Penalties Details'!$A:$A,$A111,'Other Penalties Details'!$D:$D),"")</f>
      </c>
      <c r="I111" s="69">
        <f>IF(SUMIF('Other Penalties Details'!$A:$A,$A111,'Other Penalties Details'!$E:$E)&gt;0,SUMIF('Other Penalties Details'!$A:$A,$A111,'Other Penalties Details'!$E:$E),"")</f>
      </c>
      <c r="J111" s="69">
        <f>IF(SUMIF('Other Penalties Details'!$A:$A,$A111,'Other Penalties Details'!$F:$F)&gt;0,SUMIF('Other Penalties Details'!$A:$A,$A111,'Other Penalties Details'!$F:$F),"")</f>
      </c>
      <c r="K111" s="68">
        <f t="shared" si="1"/>
      </c>
    </row>
    <row r="112" spans="1:11" ht="14.25" customHeight="1">
      <c r="A112" s="68">
        <v>114</v>
      </c>
      <c r="B112" s="206" t="str">
        <f>VLOOKUP($A112,Startlist!$B:$H,2,FALSE)</f>
        <v>2ST</v>
      </c>
      <c r="C112" s="139" t="str">
        <f>VLOOKUP($A112,Startlist!$B:$H,3,FALSE)</f>
        <v>Kristen Volkov</v>
      </c>
      <c r="D112" s="139" t="str">
        <f>VLOOKUP($A112,Startlist!$B:$H,4,FALSE)</f>
        <v>Erki Eksin</v>
      </c>
      <c r="E112" s="139" t="str">
        <f>VLOOKUP($A112,Startlist!$B:$H,7,FALSE)</f>
        <v>BMW 323</v>
      </c>
      <c r="F112" s="69">
        <f>IF(SUMIF('Other Penalties Details'!$A:$A,$A112,'Other Penalties Details'!$B:$B)&gt;0,SUMIF('Other Penalties Details'!$A:$A,$A112,'Other Penalties Details'!$B:$B),"")</f>
        <v>20</v>
      </c>
      <c r="G112" s="69">
        <f>IF(SUMIF('Other Penalties Details'!$A:$A,$A112,'Other Penalties Details'!$C:$C)&gt;0,SUMIF('Other Penalties Details'!$A:$A,$A112,'Other Penalties Details'!$C:$C),"")</f>
      </c>
      <c r="H112" s="69">
        <f>IF(SUMIF('Other Penalties Details'!$A:$A,$A112,'Other Penalties Details'!$D:$D)&gt;0,SUMIF('Other Penalties Details'!$A:$A,$A112,'Other Penalties Details'!$D:$D),"")</f>
      </c>
      <c r="I112" s="69">
        <f>IF(SUMIF('Other Penalties Details'!$A:$A,$A112,'Other Penalties Details'!$E:$E)&gt;0,SUMIF('Other Penalties Details'!$A:$A,$A112,'Other Penalties Details'!$E:$E),"")</f>
      </c>
      <c r="J112" s="69">
        <f>IF(SUMIF('Other Penalties Details'!$A:$A,$A112,'Other Penalties Details'!$F:$F)&gt;0,SUMIF('Other Penalties Details'!$A:$A,$A112,'Other Penalties Details'!$F:$F),"")</f>
      </c>
      <c r="K112" s="68" t="str">
        <f t="shared" si="1"/>
        <v>0:20</v>
      </c>
    </row>
    <row r="113" spans="1:11" ht="14.25" customHeight="1">
      <c r="A113" s="209">
        <v>115</v>
      </c>
      <c r="B113" s="206" t="str">
        <f>VLOOKUP($A113,Startlist!$B:$H,2,FALSE)</f>
        <v>2ST</v>
      </c>
      <c r="C113" s="139" t="str">
        <f>VLOOKUP($A113,Startlist!$B:$H,3,FALSE)</f>
        <v>Mart Olesk</v>
      </c>
      <c r="D113" s="139" t="str">
        <f>VLOOKUP($A113,Startlist!$B:$H,4,FALSE)</f>
        <v>Sven Johanson</v>
      </c>
      <c r="E113" s="139" t="str">
        <f>VLOOKUP($A113,Startlist!$B:$H,7,FALSE)</f>
        <v>BMW Coupe</v>
      </c>
      <c r="F113" s="69">
        <f>IF(SUMIF('Other Penalties Details'!$A:$A,$A113,'Other Penalties Details'!$B:$B)&gt;0,SUMIF('Other Penalties Details'!$A:$A,$A113,'Other Penalties Details'!$B:$B),"")</f>
        <v>90</v>
      </c>
      <c r="G113" s="69">
        <f>IF(SUMIF('Other Penalties Details'!$A:$A,$A113,'Other Penalties Details'!$C:$C)&gt;0,SUMIF('Other Penalties Details'!$A:$A,$A113,'Other Penalties Details'!$C:$C),"")</f>
        <v>30</v>
      </c>
      <c r="H113" s="69">
        <f>IF(SUMIF('Other Penalties Details'!$A:$A,$A113,'Other Penalties Details'!$D:$D)&gt;0,SUMIF('Other Penalties Details'!$A:$A,$A113,'Other Penalties Details'!$D:$D),"")</f>
        <v>20</v>
      </c>
      <c r="I113" s="69">
        <f>IF(SUMIF('Other Penalties Details'!$A:$A,$A113,'Other Penalties Details'!$E:$E)&gt;0,SUMIF('Other Penalties Details'!$A:$A,$A113,'Other Penalties Details'!$E:$E),"")</f>
      </c>
      <c r="J113" s="69">
        <f>IF(SUMIF('Other Penalties Details'!$A:$A,$A113,'Other Penalties Details'!$F:$F)&gt;0,SUMIF('Other Penalties Details'!$A:$A,$A113,'Other Penalties Details'!$F:$F),"")</f>
      </c>
      <c r="K113" s="68" t="str">
        <f t="shared" si="1"/>
        <v>2:20</v>
      </c>
    </row>
    <row r="114" spans="1:11" ht="14.25" customHeight="1">
      <c r="A114" s="68">
        <v>116</v>
      </c>
      <c r="B114" s="206" t="str">
        <f>VLOOKUP($A114,Startlist!$B:$H,2,FALSE)</f>
        <v>2ST</v>
      </c>
      <c r="C114" s="139" t="str">
        <f>VLOOKUP($A114,Startlist!$B:$H,3,FALSE)</f>
        <v>Robin Reesar</v>
      </c>
      <c r="D114" s="139" t="str">
        <f>VLOOKUP($A114,Startlist!$B:$H,4,FALSE)</f>
        <v>Kulla Saatmäe</v>
      </c>
      <c r="E114" s="139" t="str">
        <f>VLOOKUP($A114,Startlist!$B:$H,7,FALSE)</f>
        <v>BMW 325I</v>
      </c>
      <c r="F114" s="69">
        <f>IF(SUMIF('Other Penalties Details'!$A:$A,$A114,'Other Penalties Details'!$B:$B)&gt;0,SUMIF('Other Penalties Details'!$A:$A,$A114,'Other Penalties Details'!$B:$B),"")</f>
        <v>60</v>
      </c>
      <c r="G114" s="69">
        <f>IF(SUMIF('Other Penalties Details'!$A:$A,$A114,'Other Penalties Details'!$C:$C)&gt;0,SUMIF('Other Penalties Details'!$A:$A,$A114,'Other Penalties Details'!$C:$C),"")</f>
        <v>60</v>
      </c>
      <c r="H114" s="69">
        <f>IF(SUMIF('Other Penalties Details'!$A:$A,$A114,'Other Penalties Details'!$D:$D)&gt;0,SUMIF('Other Penalties Details'!$A:$A,$A114,'Other Penalties Details'!$D:$D),"")</f>
      </c>
      <c r="I114" s="69">
        <f>IF(SUMIF('Other Penalties Details'!$A:$A,$A114,'Other Penalties Details'!$E:$E)&gt;0,SUMIF('Other Penalties Details'!$A:$A,$A114,'Other Penalties Details'!$E:$E),"")</f>
      </c>
      <c r="J114" s="69">
        <f>IF(SUMIF('Other Penalties Details'!$A:$A,$A114,'Other Penalties Details'!$F:$F)&gt;0,SUMIF('Other Penalties Details'!$A:$A,$A114,'Other Penalties Details'!$F:$F),"")</f>
      </c>
      <c r="K114" s="68" t="str">
        <f t="shared" si="1"/>
        <v>2:00</v>
      </c>
    </row>
    <row r="115" spans="1:11" ht="14.25" customHeight="1">
      <c r="A115" s="68">
        <v>117</v>
      </c>
      <c r="B115" s="206" t="str">
        <f>VLOOKUP($A115,Startlist!$B:$H,2,FALSE)</f>
        <v>2ST</v>
      </c>
      <c r="C115" s="139" t="str">
        <f>VLOOKUP($A115,Startlist!$B:$H,3,FALSE)</f>
        <v>Andrus Laidre</v>
      </c>
      <c r="D115" s="139" t="str">
        <f>VLOOKUP($A115,Startlist!$B:$H,4,FALSE)</f>
        <v>Reimo Särg</v>
      </c>
      <c r="E115" s="139" t="str">
        <f>VLOOKUP($A115,Startlist!$B:$H,7,FALSE)</f>
        <v>BMW 330I</v>
      </c>
      <c r="F115" s="69">
        <f>IF(SUMIF('Other Penalties Details'!$A:$A,$A115,'Other Penalties Details'!$B:$B)&gt;0,SUMIF('Other Penalties Details'!$A:$A,$A115,'Other Penalties Details'!$B:$B),"")</f>
      </c>
      <c r="G115" s="69">
        <f>IF(SUMIF('Other Penalties Details'!$A:$A,$A115,'Other Penalties Details'!$C:$C)&gt;0,SUMIF('Other Penalties Details'!$A:$A,$A115,'Other Penalties Details'!$C:$C),"")</f>
      </c>
      <c r="H115" s="69">
        <f>IF(SUMIF('Other Penalties Details'!$A:$A,$A115,'Other Penalties Details'!$D:$D)&gt;0,SUMIF('Other Penalties Details'!$A:$A,$A115,'Other Penalties Details'!$D:$D),"")</f>
        <v>80</v>
      </c>
      <c r="I115" s="69">
        <f>IF(SUMIF('Other Penalties Details'!$A:$A,$A115,'Other Penalties Details'!$E:$E)&gt;0,SUMIF('Other Penalties Details'!$A:$A,$A115,'Other Penalties Details'!$E:$E),"")</f>
      </c>
      <c r="J115" s="69">
        <f>IF(SUMIF('Other Penalties Details'!$A:$A,$A115,'Other Penalties Details'!$F:$F)&gt;0,SUMIF('Other Penalties Details'!$A:$A,$A115,'Other Penalties Details'!$F:$F),"")</f>
      </c>
      <c r="K115" s="68" t="str">
        <f t="shared" si="1"/>
        <v>1:20</v>
      </c>
    </row>
    <row r="116" spans="1:11" ht="14.25" customHeight="1">
      <c r="A116" s="208">
        <v>118</v>
      </c>
      <c r="B116" s="138" t="str">
        <f>VLOOKUP($A116,Startlist!$B:$H,2,FALSE)</f>
        <v>2ST</v>
      </c>
      <c r="C116" s="139" t="str">
        <f>VLOOKUP($A116,Startlist!$B:$H,3,FALSE)</f>
        <v>Taaniel Veske</v>
      </c>
      <c r="D116" s="139" t="str">
        <f>VLOOKUP($A116,Startlist!$B:$H,4,FALSE)</f>
        <v>Tristen Tass</v>
      </c>
      <c r="E116" s="139" t="str">
        <f>VLOOKUP($A116,Startlist!$B:$H,7,FALSE)</f>
        <v>BMW 316I</v>
      </c>
      <c r="F116" s="69">
        <f>IF(SUMIF('Other Penalties Details'!$A:$A,$A116,'Other Penalties Details'!$B:$B)&gt;0,SUMIF('Other Penalties Details'!$A:$A,$A116,'Other Penalties Details'!$B:$B),"")</f>
      </c>
      <c r="G116" s="69">
        <f>IF(SUMIF('Other Penalties Details'!$A:$A,$A116,'Other Penalties Details'!$C:$C)&gt;0,SUMIF('Other Penalties Details'!$A:$A,$A116,'Other Penalties Details'!$C:$C),"")</f>
      </c>
      <c r="H116" s="69">
        <f>IF(SUMIF('Other Penalties Details'!$A:$A,$A116,'Other Penalties Details'!$D:$D)&gt;0,SUMIF('Other Penalties Details'!$A:$A,$A116,'Other Penalties Details'!$D:$D),"")</f>
      </c>
      <c r="I116" s="69">
        <f>IF(SUMIF('Other Penalties Details'!$A:$A,$A116,'Other Penalties Details'!$E:$E)&gt;0,SUMIF('Other Penalties Details'!$A:$A,$A116,'Other Penalties Details'!$E:$E),"")</f>
      </c>
      <c r="J116" s="69">
        <f>IF(SUMIF('Other Penalties Details'!$A:$A,$A116,'Other Penalties Details'!$F:$F)&gt;0,SUMIF('Other Penalties Details'!$A:$A,$A116,'Other Penalties Details'!$F:$F),"")</f>
      </c>
      <c r="K116" s="68">
        <f t="shared" si="1"/>
      </c>
    </row>
    <row r="117" spans="1:11" ht="14.25" customHeight="1">
      <c r="A117" s="68">
        <v>120</v>
      </c>
      <c r="B117" s="206" t="str">
        <f>VLOOKUP($A117,Startlist!$B:$H,2,FALSE)</f>
        <v>2VE</v>
      </c>
      <c r="C117" s="139" t="str">
        <f>VLOOKUP($A117,Startlist!$B:$H,3,FALSE)</f>
        <v>Vaido Järvela</v>
      </c>
      <c r="D117" s="139" t="str">
        <f>VLOOKUP($A117,Startlist!$B:$H,4,FALSE)</f>
        <v>Tanel Laurimaa</v>
      </c>
      <c r="E117" s="139" t="str">
        <f>VLOOKUP($A117,Startlist!$B:$H,7,FALSE)</f>
        <v>Volkswagen Golf</v>
      </c>
      <c r="F117" s="69">
        <f>IF(SUMIF('Other Penalties Details'!$A:$A,$A117,'Other Penalties Details'!$B:$B)&gt;0,SUMIF('Other Penalties Details'!$A:$A,$A117,'Other Penalties Details'!$B:$B),"")</f>
        <v>40</v>
      </c>
      <c r="G117" s="69">
        <f>IF(SUMIF('Other Penalties Details'!$A:$A,$A117,'Other Penalties Details'!$C:$C)&gt;0,SUMIF('Other Penalties Details'!$A:$A,$A117,'Other Penalties Details'!$C:$C),"")</f>
      </c>
      <c r="H117" s="69">
        <f>IF(SUMIF('Other Penalties Details'!$A:$A,$A117,'Other Penalties Details'!$D:$D)&gt;0,SUMIF('Other Penalties Details'!$A:$A,$A117,'Other Penalties Details'!$D:$D),"")</f>
        <v>20</v>
      </c>
      <c r="I117" s="69">
        <f>IF(SUMIF('Other Penalties Details'!$A:$A,$A117,'Other Penalties Details'!$E:$E)&gt;0,SUMIF('Other Penalties Details'!$A:$A,$A117,'Other Penalties Details'!$E:$E),"")</f>
      </c>
      <c r="J117" s="69">
        <f>IF(SUMIF('Other Penalties Details'!$A:$A,$A117,'Other Penalties Details'!$F:$F)&gt;0,SUMIF('Other Penalties Details'!$A:$A,$A117,'Other Penalties Details'!$F:$F),"")</f>
      </c>
      <c r="K117" s="68" t="str">
        <f t="shared" si="1"/>
        <v>1:00</v>
      </c>
    </row>
    <row r="118" spans="1:11" ht="14.25" customHeight="1">
      <c r="A118" s="207">
        <v>121</v>
      </c>
      <c r="B118" s="206" t="str">
        <f>VLOOKUP($A118,Startlist!$B:$H,2,FALSE)</f>
        <v>2VT</v>
      </c>
      <c r="C118" s="139" t="str">
        <f>VLOOKUP($A118,Startlist!$B:$H,3,FALSE)</f>
        <v>Urmas Ilumets</v>
      </c>
      <c r="D118" s="139" t="str">
        <f>VLOOKUP($A118,Startlist!$B:$H,4,FALSE)</f>
        <v>Eerich Ilumets</v>
      </c>
      <c r="E118" s="139" t="str">
        <f>VLOOKUP($A118,Startlist!$B:$H,7,FALSE)</f>
        <v>BMW 316TI</v>
      </c>
      <c r="F118" s="69">
        <f>IF(SUMIF('Other Penalties Details'!$A:$A,$A118,'Other Penalties Details'!$B:$B)&gt;0,SUMIF('Other Penalties Details'!$A:$A,$A118,'Other Penalties Details'!$B:$B),"")</f>
        <v>20</v>
      </c>
      <c r="G118" s="69">
        <f>IF(SUMIF('Other Penalties Details'!$A:$A,$A118,'Other Penalties Details'!$C:$C)&gt;0,SUMIF('Other Penalties Details'!$A:$A,$A118,'Other Penalties Details'!$C:$C),"")</f>
      </c>
      <c r="H118" s="69">
        <f>IF(SUMIF('Other Penalties Details'!$A:$A,$A118,'Other Penalties Details'!$D:$D)&gt;0,SUMIF('Other Penalties Details'!$A:$A,$A118,'Other Penalties Details'!$D:$D),"")</f>
      </c>
      <c r="I118" s="69">
        <f>IF(SUMIF('Other Penalties Details'!$A:$A,$A118,'Other Penalties Details'!$E:$E)&gt;0,SUMIF('Other Penalties Details'!$A:$A,$A118,'Other Penalties Details'!$E:$E),"")</f>
      </c>
      <c r="J118" s="69">
        <f>IF(SUMIF('Other Penalties Details'!$A:$A,$A118,'Other Penalties Details'!$F:$F)&gt;0,SUMIF('Other Penalties Details'!$A:$A,$A118,'Other Penalties Details'!$F:$F),"")</f>
      </c>
      <c r="K118" s="68" t="str">
        <f t="shared" si="1"/>
        <v>0:20</v>
      </c>
    </row>
    <row r="119" spans="1:11" ht="14.25" customHeight="1">
      <c r="A119" s="68">
        <v>122</v>
      </c>
      <c r="B119" s="206" t="str">
        <f>VLOOKUP($A119,Startlist!$B:$H,2,FALSE)</f>
        <v>2VT</v>
      </c>
      <c r="C119" s="139" t="str">
        <f>VLOOKUP($A119,Startlist!$B:$H,3,FALSE)</f>
        <v>Martti Hoop</v>
      </c>
      <c r="D119" s="139" t="str">
        <f>VLOOKUP($A119,Startlist!$B:$H,4,FALSE)</f>
        <v>Siim Klaassen</v>
      </c>
      <c r="E119" s="139" t="str">
        <f>VLOOKUP($A119,Startlist!$B:$H,7,FALSE)</f>
        <v>Toyota M3</v>
      </c>
      <c r="F119" s="69">
        <f>IF(SUMIF('Other Penalties Details'!$A:$A,$A119,'Other Penalties Details'!$B:$B)&gt;0,SUMIF('Other Penalties Details'!$A:$A,$A119,'Other Penalties Details'!$B:$B),"")</f>
        <v>20</v>
      </c>
      <c r="G119" s="69">
        <f>IF(SUMIF('Other Penalties Details'!$A:$A,$A119,'Other Penalties Details'!$C:$C)&gt;0,SUMIF('Other Penalties Details'!$A:$A,$A119,'Other Penalties Details'!$C:$C),"")</f>
      </c>
      <c r="H119" s="69">
        <f>IF(SUMIF('Other Penalties Details'!$A:$A,$A119,'Other Penalties Details'!$D:$D)&gt;0,SUMIF('Other Penalties Details'!$A:$A,$A119,'Other Penalties Details'!$D:$D),"")</f>
      </c>
      <c r="I119" s="69">
        <f>IF(SUMIF('Other Penalties Details'!$A:$A,$A119,'Other Penalties Details'!$E:$E)&gt;0,SUMIF('Other Penalties Details'!$A:$A,$A119,'Other Penalties Details'!$E:$E),"")</f>
      </c>
      <c r="J119" s="69">
        <f>IF(SUMIF('Other Penalties Details'!$A:$A,$A119,'Other Penalties Details'!$F:$F)&gt;0,SUMIF('Other Penalties Details'!$A:$A,$A119,'Other Penalties Details'!$F:$F),"")</f>
      </c>
      <c r="K119" s="68" t="str">
        <f t="shared" si="1"/>
        <v>0:20</v>
      </c>
    </row>
    <row r="120" spans="1:11" ht="14.25" customHeight="1">
      <c r="A120" s="68">
        <v>123</v>
      </c>
      <c r="B120" s="206" t="str">
        <f>VLOOKUP($A120,Startlist!$B:$H,2,FALSE)</f>
        <v>4WD</v>
      </c>
      <c r="C120" s="139" t="str">
        <f>VLOOKUP($A120,Startlist!$B:$H,3,FALSE)</f>
        <v>Arlis Lond</v>
      </c>
      <c r="D120" s="139" t="str">
        <f>VLOOKUP($A120,Startlist!$B:$H,4,FALSE)</f>
        <v>Ralf Laansoo</v>
      </c>
      <c r="E120" s="139" t="str">
        <f>VLOOKUP($A120,Startlist!$B:$H,7,FALSE)</f>
        <v>Volkswagen Golf</v>
      </c>
      <c r="F120" s="69">
        <f>IF(SUMIF('Other Penalties Details'!$A:$A,$A120,'Other Penalties Details'!$B:$B)&gt;0,SUMIF('Other Penalties Details'!$A:$A,$A120,'Other Penalties Details'!$B:$B),"")</f>
        <v>40</v>
      </c>
      <c r="G120" s="69">
        <f>IF(SUMIF('Other Penalties Details'!$A:$A,$A120,'Other Penalties Details'!$C:$C)&gt;0,SUMIF('Other Penalties Details'!$A:$A,$A120,'Other Penalties Details'!$C:$C),"")</f>
      </c>
      <c r="H120" s="69">
        <f>IF(SUMIF('Other Penalties Details'!$A:$A,$A120,'Other Penalties Details'!$D:$D)&gt;0,SUMIF('Other Penalties Details'!$A:$A,$A120,'Other Penalties Details'!$D:$D),"")</f>
        <v>20</v>
      </c>
      <c r="I120" s="69">
        <f>IF(SUMIF('Other Penalties Details'!$A:$A,$A120,'Other Penalties Details'!$E:$E)&gt;0,SUMIF('Other Penalties Details'!$A:$A,$A120,'Other Penalties Details'!$E:$E),"")</f>
      </c>
      <c r="J120" s="69">
        <f>IF(SUMIF('Other Penalties Details'!$A:$A,$A120,'Other Penalties Details'!$F:$F)&gt;0,SUMIF('Other Penalties Details'!$A:$A,$A120,'Other Penalties Details'!$F:$F),"")</f>
      </c>
      <c r="K120" s="68" t="str">
        <f t="shared" si="1"/>
        <v>1:00</v>
      </c>
    </row>
    <row r="121" spans="1:11" ht="14.25" customHeight="1">
      <c r="A121" s="209">
        <v>124</v>
      </c>
      <c r="B121" s="206" t="str">
        <f>VLOOKUP($A121,Startlist!$B:$H,2,FALSE)</f>
        <v>4WD</v>
      </c>
      <c r="C121" s="139" t="str">
        <f>VLOOKUP($A121,Startlist!$B:$H,3,FALSE)</f>
        <v>Margus Noppel</v>
      </c>
      <c r="D121" s="139" t="str">
        <f>VLOOKUP($A121,Startlist!$B:$H,4,FALSE)</f>
        <v>Ariett Noppel</v>
      </c>
      <c r="E121" s="139" t="str">
        <f>VLOOKUP($A121,Startlist!$B:$H,7,FALSE)</f>
        <v>Subaru Impreza WRX</v>
      </c>
      <c r="F121" s="69">
        <f>IF(SUMIF('Other Penalties Details'!$A:$A,$A121,'Other Penalties Details'!$B:$B)&gt;0,SUMIF('Other Penalties Details'!$A:$A,$A121,'Other Penalties Details'!$B:$B),"")</f>
        <v>20</v>
      </c>
      <c r="G121" s="69">
        <f>IF(SUMIF('Other Penalties Details'!$A:$A,$A121,'Other Penalties Details'!$C:$C)&gt;0,SUMIF('Other Penalties Details'!$A:$A,$A121,'Other Penalties Details'!$C:$C),"")</f>
      </c>
      <c r="H121" s="69">
        <f>IF(SUMIF('Other Penalties Details'!$A:$A,$A121,'Other Penalties Details'!$D:$D)&gt;0,SUMIF('Other Penalties Details'!$A:$A,$A121,'Other Penalties Details'!$D:$D),"")</f>
      </c>
      <c r="I121" s="69">
        <f>IF(SUMIF('Other Penalties Details'!$A:$A,$A121,'Other Penalties Details'!$E:$E)&gt;0,SUMIF('Other Penalties Details'!$A:$A,$A121,'Other Penalties Details'!$E:$E),"")</f>
      </c>
      <c r="J121" s="69">
        <f>IF(SUMIF('Other Penalties Details'!$A:$A,$A121,'Other Penalties Details'!$F:$F)&gt;0,SUMIF('Other Penalties Details'!$A:$A,$A121,'Other Penalties Details'!$F:$F),"")</f>
      </c>
      <c r="K121" s="68" t="str">
        <f t="shared" si="1"/>
        <v>0:20</v>
      </c>
    </row>
    <row r="122" spans="1:11" ht="14.25" customHeight="1">
      <c r="A122" s="68">
        <v>125</v>
      </c>
      <c r="B122" s="206" t="str">
        <f>VLOOKUP($A122,Startlist!$B:$H,2,FALSE)</f>
        <v>4WD</v>
      </c>
      <c r="C122" s="139" t="str">
        <f>VLOOKUP($A122,Startlist!$B:$H,3,FALSE)</f>
        <v>Marvet Kõivsaar</v>
      </c>
      <c r="D122" s="139" t="str">
        <f>VLOOKUP($A122,Startlist!$B:$H,4,FALSE)</f>
        <v>Urmas Tagel</v>
      </c>
      <c r="E122" s="139" t="str">
        <f>VLOOKUP($A122,Startlist!$B:$H,7,FALSE)</f>
        <v>Subaru Impreza WRX STI</v>
      </c>
      <c r="F122" s="69">
        <f>IF(SUMIF('Other Penalties Details'!$A:$A,$A122,'Other Penalties Details'!$B:$B)&gt;0,SUMIF('Other Penalties Details'!$A:$A,$A122,'Other Penalties Details'!$B:$B),"")</f>
        <v>20</v>
      </c>
      <c r="G122" s="69">
        <f>IF(SUMIF('Other Penalties Details'!$A:$A,$A122,'Other Penalties Details'!$C:$C)&gt;0,SUMIF('Other Penalties Details'!$A:$A,$A122,'Other Penalties Details'!$C:$C),"")</f>
        <v>20</v>
      </c>
      <c r="H122" s="69">
        <f>IF(SUMIF('Other Penalties Details'!$A:$A,$A122,'Other Penalties Details'!$D:$D)&gt;0,SUMIF('Other Penalties Details'!$A:$A,$A122,'Other Penalties Details'!$D:$D),"")</f>
        <v>20</v>
      </c>
      <c r="I122" s="69">
        <f>IF(SUMIF('Other Penalties Details'!$A:$A,$A122,'Other Penalties Details'!$E:$E)&gt;0,SUMIF('Other Penalties Details'!$A:$A,$A122,'Other Penalties Details'!$E:$E),"")</f>
      </c>
      <c r="J122" s="69">
        <f>IF(SUMIF('Other Penalties Details'!$A:$A,$A122,'Other Penalties Details'!$F:$F)&gt;0,SUMIF('Other Penalties Details'!$A:$A,$A122,'Other Penalties Details'!$F:$F),"")</f>
      </c>
      <c r="K122" s="68" t="str">
        <f aca="true" t="shared" si="2" ref="K122:K127">IF(SUM(F122:J122)=0,"",INT(SUM(F122:J122)/60)&amp;":"&amp;IF(SUM(F122:J122)=INT(SUM(F122:J122)/60)*60,"0","")&amp;SUM(F122:J122)-INT(SUM(F122:J122)/60)*60)</f>
        <v>1:00</v>
      </c>
    </row>
    <row r="123" spans="1:11" ht="14.25" customHeight="1">
      <c r="A123" s="68">
        <v>126</v>
      </c>
      <c r="B123" s="206" t="str">
        <f>VLOOKUP($A123,Startlist!$B:$H,2,FALSE)</f>
        <v>SU</v>
      </c>
      <c r="C123" s="139" t="str">
        <f>VLOOKUP($A123,Startlist!$B:$H,3,FALSE)</f>
        <v>Rain Laupa</v>
      </c>
      <c r="D123" s="139" t="str">
        <f>VLOOKUP($A123,Startlist!$B:$H,4,FALSE)</f>
        <v>Olavi Laupa</v>
      </c>
      <c r="E123" s="139" t="str">
        <f>VLOOKUP($A123,Startlist!$B:$H,7,FALSE)</f>
        <v>Vaz 2106</v>
      </c>
      <c r="F123" s="69">
        <f>IF(SUMIF('Other Penalties Details'!$A:$A,$A123,'Other Penalties Details'!$B:$B)&gt;0,SUMIF('Other Penalties Details'!$A:$A,$A123,'Other Penalties Details'!$B:$B),"")</f>
        <v>20</v>
      </c>
      <c r="G123" s="69">
        <f>IF(SUMIF('Other Penalties Details'!$A:$A,$A123,'Other Penalties Details'!$C:$C)&gt;0,SUMIF('Other Penalties Details'!$A:$A,$A123,'Other Penalties Details'!$C:$C),"")</f>
      </c>
      <c r="H123" s="69">
        <f>IF(SUMIF('Other Penalties Details'!$A:$A,$A123,'Other Penalties Details'!$D:$D)&gt;0,SUMIF('Other Penalties Details'!$A:$A,$A123,'Other Penalties Details'!$D:$D),"")</f>
      </c>
      <c r="I123" s="69">
        <f>IF(SUMIF('Other Penalties Details'!$A:$A,$A123,'Other Penalties Details'!$E:$E)&gt;0,SUMIF('Other Penalties Details'!$A:$A,$A123,'Other Penalties Details'!$E:$E),"")</f>
      </c>
      <c r="J123" s="69">
        <f>IF(SUMIF('Other Penalties Details'!$A:$A,$A123,'Other Penalties Details'!$F:$F)&gt;0,SUMIF('Other Penalties Details'!$A:$A,$A123,'Other Penalties Details'!$F:$F),"")</f>
      </c>
      <c r="K123" s="68" t="str">
        <f t="shared" si="2"/>
        <v>0:20</v>
      </c>
    </row>
    <row r="124" spans="1:11" ht="14.25" customHeight="1">
      <c r="A124" s="68">
        <v>127</v>
      </c>
      <c r="B124" s="206" t="str">
        <f>VLOOKUP($A124,Startlist!$B:$H,2,FALSE)</f>
        <v>SPO</v>
      </c>
      <c r="C124" s="139" t="str">
        <f>VLOOKUP($A124,Startlist!$B:$H,3,FALSE)</f>
        <v>Albert Pärtelson</v>
      </c>
      <c r="D124" s="139" t="str">
        <f>VLOOKUP($A124,Startlist!$B:$H,4,FALSE)</f>
        <v>Karl Küttim</v>
      </c>
      <c r="E124" s="139" t="str">
        <f>VLOOKUP($A124,Startlist!$B:$H,7,FALSE)</f>
        <v>Honda Civic</v>
      </c>
      <c r="F124" s="69">
        <f>IF(SUMIF('Other Penalties Details'!$A:$A,$A124,'Other Penalties Details'!$B:$B)&gt;0,SUMIF('Other Penalties Details'!$A:$A,$A124,'Other Penalties Details'!$B:$B),"")</f>
      </c>
      <c r="G124" s="69">
        <f>IF(SUMIF('Other Penalties Details'!$A:$A,$A124,'Other Penalties Details'!$C:$C)&gt;0,SUMIF('Other Penalties Details'!$A:$A,$A124,'Other Penalties Details'!$C:$C),"")</f>
        <v>100</v>
      </c>
      <c r="H124" s="69">
        <f>IF(SUMIF('Other Penalties Details'!$A:$A,$A124,'Other Penalties Details'!$D:$D)&gt;0,SUMIF('Other Penalties Details'!$A:$A,$A124,'Other Penalties Details'!$D:$D),"")</f>
        <v>60</v>
      </c>
      <c r="I124" s="69">
        <f>IF(SUMIF('Other Penalties Details'!$A:$A,$A124,'Other Penalties Details'!$E:$E)&gt;0,SUMIF('Other Penalties Details'!$A:$A,$A124,'Other Penalties Details'!$E:$E),"")</f>
      </c>
      <c r="J124" s="69">
        <f>IF(SUMIF('Other Penalties Details'!$A:$A,$A124,'Other Penalties Details'!$F:$F)&gt;0,SUMIF('Other Penalties Details'!$A:$A,$A124,'Other Penalties Details'!$F:$F),"")</f>
      </c>
      <c r="K124" s="68" t="str">
        <f t="shared" si="2"/>
        <v>2:40</v>
      </c>
    </row>
    <row r="125" spans="1:11" ht="14.25" customHeight="1">
      <c r="A125" s="208">
        <v>128</v>
      </c>
      <c r="B125" s="138" t="str">
        <f>VLOOKUP($A125,Startlist!$B:$H,2,FALSE)</f>
        <v>SPO</v>
      </c>
      <c r="C125" s="139" t="str">
        <f>VLOOKUP($A125,Startlist!$B:$H,3,FALSE)</f>
        <v>Enn Laansoo, Jr.</v>
      </c>
      <c r="D125" s="139" t="str">
        <f>VLOOKUP($A125,Startlist!$B:$H,4,FALSE)</f>
        <v>Madis Kauts</v>
      </c>
      <c r="E125" s="139" t="str">
        <f>VLOOKUP($A125,Startlist!$B:$H,7,FALSE)</f>
        <v>BMW 325</v>
      </c>
      <c r="F125" s="69">
        <f>IF(SUMIF('Other Penalties Details'!$A:$A,$A125,'Other Penalties Details'!$B:$B)&gt;0,SUMIF('Other Penalties Details'!$A:$A,$A125,'Other Penalties Details'!$B:$B),"")</f>
      </c>
      <c r="G125" s="69">
        <f>IF(SUMIF('Other Penalties Details'!$A:$A,$A125,'Other Penalties Details'!$C:$C)&gt;0,SUMIF('Other Penalties Details'!$A:$A,$A125,'Other Penalties Details'!$C:$C),"")</f>
        <v>40</v>
      </c>
      <c r="H125" s="69">
        <f>IF(SUMIF('Other Penalties Details'!$A:$A,$A125,'Other Penalties Details'!$D:$D)&gt;0,SUMIF('Other Penalties Details'!$A:$A,$A125,'Other Penalties Details'!$D:$D),"")</f>
      </c>
      <c r="I125" s="69">
        <f>IF(SUMIF('Other Penalties Details'!$A:$A,$A125,'Other Penalties Details'!$E:$E)&gt;0,SUMIF('Other Penalties Details'!$A:$A,$A125,'Other Penalties Details'!$E:$E),"")</f>
      </c>
      <c r="J125" s="69">
        <f>IF(SUMIF('Other Penalties Details'!$A:$A,$A125,'Other Penalties Details'!$F:$F)&gt;0,SUMIF('Other Penalties Details'!$A:$A,$A125,'Other Penalties Details'!$F:$F),"")</f>
      </c>
      <c r="K125" s="68" t="str">
        <f t="shared" si="2"/>
        <v>0:40</v>
      </c>
    </row>
    <row r="126" spans="1:11" ht="14.25" customHeight="1">
      <c r="A126" s="68">
        <v>129</v>
      </c>
      <c r="B126" s="206" t="str">
        <f>VLOOKUP($A126,Startlist!$B:$H,2,FALSE)</f>
        <v>SPO</v>
      </c>
      <c r="C126" s="139" t="str">
        <f>VLOOKUP($A126,Startlist!$B:$H,3,FALSE)</f>
        <v>Raido Laulik</v>
      </c>
      <c r="D126" s="139" t="str">
        <f>VLOOKUP($A126,Startlist!$B:$H,4,FALSE)</f>
        <v>Tõnis Viidas</v>
      </c>
      <c r="E126" s="139" t="str">
        <f>VLOOKUP($A126,Startlist!$B:$H,7,FALSE)</f>
        <v>Nissan Sunny</v>
      </c>
      <c r="F126" s="69">
        <f>IF(SUMIF('Other Penalties Details'!$A:$A,$A126,'Other Penalties Details'!$B:$B)&gt;0,SUMIF('Other Penalties Details'!$A:$A,$A126,'Other Penalties Details'!$B:$B),"")</f>
        <v>20</v>
      </c>
      <c r="G126" s="69">
        <f>IF(SUMIF('Other Penalties Details'!$A:$A,$A126,'Other Penalties Details'!$C:$C)&gt;0,SUMIF('Other Penalties Details'!$A:$A,$A126,'Other Penalties Details'!$C:$C),"")</f>
        <v>20</v>
      </c>
      <c r="H126" s="69">
        <f>IF(SUMIF('Other Penalties Details'!$A:$A,$A126,'Other Penalties Details'!$D:$D)&gt;0,SUMIF('Other Penalties Details'!$A:$A,$A126,'Other Penalties Details'!$D:$D),"")</f>
      </c>
      <c r="I126" s="69">
        <f>IF(SUMIF('Other Penalties Details'!$A:$A,$A126,'Other Penalties Details'!$E:$E)&gt;0,SUMIF('Other Penalties Details'!$A:$A,$A126,'Other Penalties Details'!$E:$E),"")</f>
      </c>
      <c r="J126" s="69">
        <f>IF(SUMIF('Other Penalties Details'!$A:$A,$A126,'Other Penalties Details'!$F:$F)&gt;0,SUMIF('Other Penalties Details'!$A:$A,$A126,'Other Penalties Details'!$F:$F),"")</f>
      </c>
      <c r="K126" s="68" t="str">
        <f t="shared" si="2"/>
        <v>0:40</v>
      </c>
    </row>
    <row r="127" spans="1:11" ht="14.25" customHeight="1">
      <c r="A127" s="68">
        <v>130</v>
      </c>
      <c r="B127" s="206" t="str">
        <f>VLOOKUP($A127,Startlist!$B:$H,2,FALSE)</f>
        <v>SPO</v>
      </c>
      <c r="C127" s="139" t="str">
        <f>VLOOKUP($A127,Startlist!$B:$H,3,FALSE)</f>
        <v>Rain Kuuskmann</v>
      </c>
      <c r="D127" s="139" t="str">
        <f>VLOOKUP($A127,Startlist!$B:$H,4,FALSE)</f>
        <v>Tõnu Tikerpalu</v>
      </c>
      <c r="E127" s="139" t="str">
        <f>VLOOKUP($A127,Startlist!$B:$H,7,FALSE)</f>
        <v>BMW 316I</v>
      </c>
      <c r="F127" s="69">
        <f>IF(SUMIF('Other Penalties Details'!$A:$A,$A127,'Other Penalties Details'!$B:$B)&gt;0,SUMIF('Other Penalties Details'!$A:$A,$A127,'Other Penalties Details'!$B:$B),"")</f>
      </c>
      <c r="G127" s="69">
        <f>IF(SUMIF('Other Penalties Details'!$A:$A,$A127,'Other Penalties Details'!$C:$C)&gt;0,SUMIF('Other Penalties Details'!$A:$A,$A127,'Other Penalties Details'!$C:$C),"")</f>
      </c>
      <c r="H127" s="69">
        <f>IF(SUMIF('Other Penalties Details'!$A:$A,$A127,'Other Penalties Details'!$D:$D)&gt;0,SUMIF('Other Penalties Details'!$A:$A,$A127,'Other Penalties Details'!$D:$D),"")</f>
      </c>
      <c r="I127" s="69">
        <f>IF(SUMIF('Other Penalties Details'!$A:$A,$A127,'Other Penalties Details'!$E:$E)&gt;0,SUMIF('Other Penalties Details'!$A:$A,$A127,'Other Penalties Details'!$E:$E),"")</f>
      </c>
      <c r="J127" s="69">
        <f>IF(SUMIF('Other Penalties Details'!$A:$A,$A127,'Other Penalties Details'!$F:$F)&gt;0,SUMIF('Other Penalties Details'!$A:$A,$A127,'Other Penalties Details'!$F:$F),"")</f>
      </c>
      <c r="K127" s="68">
        <f t="shared" si="2"/>
      </c>
    </row>
    <row r="128" ht="14.25" customHeight="1">
      <c r="H128" s="193"/>
    </row>
    <row r="129" ht="14.25" customHeight="1">
      <c r="H129" s="193"/>
    </row>
    <row r="130" ht="14.25" customHeight="1">
      <c r="H130" s="193"/>
    </row>
    <row r="131" ht="14.25" customHeight="1">
      <c r="H131" s="193"/>
    </row>
  </sheetData>
  <sheetProtection/>
  <autoFilter ref="A6:K127"/>
  <mergeCells count="5">
    <mergeCell ref="F5:J5"/>
    <mergeCell ref="K5:K6"/>
    <mergeCell ref="A2:K2"/>
    <mergeCell ref="A3:K3"/>
    <mergeCell ref="A4:K4"/>
  </mergeCells>
  <printOptions/>
  <pageMargins left="1.5748031496062993" right="0" top="0" bottom="0" header="0" footer="0"/>
  <pageSetup fitToHeight="0" fitToWidth="1"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4"/>
  </sheetPr>
  <dimension ref="A1:J379"/>
  <sheetViews>
    <sheetView zoomScalePageLayoutView="0" workbookViewId="0" topLeftCell="A1">
      <pane ySplit="1" topLeftCell="A44" activePane="bottomLeft" state="frozen"/>
      <selection pane="topLeft" activeCell="A1" sqref="A1"/>
      <selection pane="bottomLeft" activeCell="D28" sqref="D28"/>
    </sheetView>
  </sheetViews>
  <sheetFormatPr defaultColWidth="9.140625" defaultRowHeight="12.75" outlineLevelCol="1"/>
  <cols>
    <col min="1" max="1" width="9.28125" style="2" customWidth="1"/>
    <col min="2" max="4" width="10.00390625" style="2" customWidth="1"/>
    <col min="5" max="6" width="9.140625" style="2" hidden="1" customWidth="1" outlineLevel="1"/>
    <col min="7" max="7" width="23.7109375" style="2" bestFit="1" customWidth="1" collapsed="1"/>
    <col min="8" max="8" width="17.8515625" style="0" customWidth="1"/>
    <col min="9" max="9" width="17.00390625" style="0" hidden="1" customWidth="1"/>
  </cols>
  <sheetData>
    <row r="1" spans="1:9" ht="28.5" customHeight="1">
      <c r="A1" s="76" t="s">
        <v>1194</v>
      </c>
      <c r="B1" s="76" t="s">
        <v>1207</v>
      </c>
      <c r="C1" s="76" t="s">
        <v>1204</v>
      </c>
      <c r="D1" s="76" t="s">
        <v>1205</v>
      </c>
      <c r="E1" s="76" t="s">
        <v>1206</v>
      </c>
      <c r="F1" s="76" t="s">
        <v>1208</v>
      </c>
      <c r="G1" s="81" t="s">
        <v>1196</v>
      </c>
      <c r="H1" s="81" t="s">
        <v>1195</v>
      </c>
      <c r="I1" s="82" t="s">
        <v>1197</v>
      </c>
    </row>
    <row r="2" spans="1:9" ht="12.75">
      <c r="A2" s="194">
        <v>1</v>
      </c>
      <c r="B2" s="190">
        <v>20</v>
      </c>
      <c r="C2" s="190"/>
      <c r="D2" s="190"/>
      <c r="E2" s="190"/>
      <c r="F2" s="190"/>
      <c r="G2" s="191" t="s">
        <v>28</v>
      </c>
      <c r="H2" s="192" t="s">
        <v>19</v>
      </c>
      <c r="I2" s="75"/>
    </row>
    <row r="3" spans="1:9" ht="12.75">
      <c r="A3" s="194">
        <v>1</v>
      </c>
      <c r="B3" s="190">
        <v>20</v>
      </c>
      <c r="C3" s="190"/>
      <c r="D3" s="190"/>
      <c r="E3" s="190"/>
      <c r="F3" s="190"/>
      <c r="G3" s="191" t="s">
        <v>28</v>
      </c>
      <c r="H3" s="192" t="s">
        <v>19</v>
      </c>
      <c r="I3" s="75"/>
    </row>
    <row r="4" spans="1:9" ht="12.75">
      <c r="A4" s="194">
        <v>2</v>
      </c>
      <c r="B4" s="190">
        <v>20</v>
      </c>
      <c r="C4" s="190"/>
      <c r="D4" s="190"/>
      <c r="E4" s="190"/>
      <c r="F4" s="190"/>
      <c r="G4" s="191" t="s">
        <v>28</v>
      </c>
      <c r="H4" s="192" t="s">
        <v>19</v>
      </c>
      <c r="I4" s="75"/>
    </row>
    <row r="5" spans="1:9" ht="12.75">
      <c r="A5" s="194">
        <v>2</v>
      </c>
      <c r="B5" s="190">
        <v>20</v>
      </c>
      <c r="C5" s="190"/>
      <c r="D5" s="190"/>
      <c r="E5" s="190"/>
      <c r="F5" s="190"/>
      <c r="G5" s="191" t="s">
        <v>28</v>
      </c>
      <c r="H5" s="192" t="s">
        <v>19</v>
      </c>
      <c r="I5" s="75"/>
    </row>
    <row r="6" spans="1:9" ht="12.75">
      <c r="A6" s="194">
        <v>2</v>
      </c>
      <c r="B6" s="190">
        <v>60</v>
      </c>
      <c r="C6" s="190"/>
      <c r="D6" s="190"/>
      <c r="E6" s="190"/>
      <c r="F6" s="190"/>
      <c r="G6" s="191" t="s">
        <v>29</v>
      </c>
      <c r="H6" s="192" t="s">
        <v>20</v>
      </c>
      <c r="I6" s="75"/>
    </row>
    <row r="7" spans="1:9" ht="12.75">
      <c r="A7" s="194">
        <v>2</v>
      </c>
      <c r="B7" s="190">
        <v>20</v>
      </c>
      <c r="C7" s="190"/>
      <c r="D7" s="190"/>
      <c r="E7" s="190"/>
      <c r="F7" s="190"/>
      <c r="G7" s="191" t="s">
        <v>28</v>
      </c>
      <c r="H7" s="192" t="s">
        <v>20</v>
      </c>
      <c r="I7" s="75"/>
    </row>
    <row r="8" spans="1:9" ht="12.75">
      <c r="A8" s="194">
        <v>2</v>
      </c>
      <c r="B8" s="190">
        <v>20</v>
      </c>
      <c r="C8" s="190"/>
      <c r="D8" s="190"/>
      <c r="E8" s="190"/>
      <c r="F8" s="190"/>
      <c r="G8" s="191" t="s">
        <v>28</v>
      </c>
      <c r="H8" s="192" t="s">
        <v>21</v>
      </c>
      <c r="I8" s="75"/>
    </row>
    <row r="9" spans="1:9" ht="12.75">
      <c r="A9" s="194">
        <v>4</v>
      </c>
      <c r="B9" s="190">
        <v>20</v>
      </c>
      <c r="C9" s="190"/>
      <c r="D9" s="190"/>
      <c r="E9" s="190"/>
      <c r="F9" s="190"/>
      <c r="G9" s="191" t="s">
        <v>28</v>
      </c>
      <c r="H9" s="192" t="s">
        <v>19</v>
      </c>
      <c r="I9" s="75"/>
    </row>
    <row r="10" spans="1:9" ht="12.75">
      <c r="A10" s="194">
        <v>4</v>
      </c>
      <c r="B10" s="190">
        <v>20</v>
      </c>
      <c r="C10" s="190"/>
      <c r="D10" s="190"/>
      <c r="E10" s="190"/>
      <c r="F10" s="190"/>
      <c r="G10" s="191" t="s">
        <v>30</v>
      </c>
      <c r="H10" s="192" t="s">
        <v>21</v>
      </c>
      <c r="I10" s="75"/>
    </row>
    <row r="11" spans="1:9" ht="12.75">
      <c r="A11" s="194">
        <v>4</v>
      </c>
      <c r="B11" s="190"/>
      <c r="C11" s="190">
        <v>20</v>
      </c>
      <c r="D11" s="190"/>
      <c r="E11" s="190"/>
      <c r="F11" s="190"/>
      <c r="G11" s="191" t="s">
        <v>30</v>
      </c>
      <c r="H11" s="192" t="s">
        <v>24</v>
      </c>
      <c r="I11" s="75"/>
    </row>
    <row r="12" spans="1:9" ht="12.75">
      <c r="A12" s="194">
        <v>5</v>
      </c>
      <c r="B12" s="190">
        <v>20</v>
      </c>
      <c r="C12" s="190"/>
      <c r="D12" s="190"/>
      <c r="E12" s="190"/>
      <c r="F12" s="190"/>
      <c r="G12" s="191" t="s">
        <v>30</v>
      </c>
      <c r="H12" s="192" t="s">
        <v>21</v>
      </c>
      <c r="I12" s="75"/>
    </row>
    <row r="13" spans="1:9" ht="12.75">
      <c r="A13" s="194">
        <v>5</v>
      </c>
      <c r="B13" s="190"/>
      <c r="C13" s="190"/>
      <c r="D13" s="190">
        <v>20</v>
      </c>
      <c r="E13" s="190"/>
      <c r="F13" s="190"/>
      <c r="G13" s="191" t="s">
        <v>30</v>
      </c>
      <c r="H13" s="192" t="s">
        <v>27</v>
      </c>
      <c r="I13" s="75"/>
    </row>
    <row r="14" spans="1:9" ht="12.75">
      <c r="A14" s="194">
        <v>8</v>
      </c>
      <c r="B14" s="190">
        <v>20</v>
      </c>
      <c r="C14" s="190"/>
      <c r="D14" s="190"/>
      <c r="E14" s="190"/>
      <c r="F14" s="190"/>
      <c r="G14" s="191" t="s">
        <v>30</v>
      </c>
      <c r="H14" s="192" t="s">
        <v>20</v>
      </c>
      <c r="I14" s="75"/>
    </row>
    <row r="15" spans="1:9" ht="12.75">
      <c r="A15" s="194">
        <v>9</v>
      </c>
      <c r="B15" s="190">
        <v>20</v>
      </c>
      <c r="C15" s="190"/>
      <c r="D15" s="190"/>
      <c r="E15" s="190"/>
      <c r="F15" s="190"/>
      <c r="G15" s="191" t="s">
        <v>28</v>
      </c>
      <c r="H15" s="192" t="s">
        <v>19</v>
      </c>
      <c r="I15" s="75"/>
    </row>
    <row r="16" spans="1:9" ht="12.75">
      <c r="A16" s="194">
        <v>9</v>
      </c>
      <c r="B16" s="190">
        <v>20</v>
      </c>
      <c r="C16" s="190"/>
      <c r="D16" s="190"/>
      <c r="E16" s="190"/>
      <c r="F16" s="190"/>
      <c r="G16" s="191" t="s">
        <v>28</v>
      </c>
      <c r="H16" s="192" t="s">
        <v>19</v>
      </c>
      <c r="I16" s="75"/>
    </row>
    <row r="17" spans="1:9" ht="12.75">
      <c r="A17" s="194">
        <v>9</v>
      </c>
      <c r="B17" s="190">
        <v>20</v>
      </c>
      <c r="C17" s="190"/>
      <c r="D17" s="190"/>
      <c r="E17" s="190"/>
      <c r="F17" s="190"/>
      <c r="G17" s="191" t="s">
        <v>28</v>
      </c>
      <c r="H17" s="192" t="s">
        <v>19</v>
      </c>
      <c r="I17" s="75"/>
    </row>
    <row r="18" spans="1:9" ht="12.75">
      <c r="A18" s="194">
        <v>10</v>
      </c>
      <c r="B18" s="190">
        <v>20</v>
      </c>
      <c r="C18" s="190"/>
      <c r="D18" s="190"/>
      <c r="E18" s="190"/>
      <c r="F18" s="190"/>
      <c r="G18" s="191" t="s">
        <v>28</v>
      </c>
      <c r="H18" s="192" t="s">
        <v>19</v>
      </c>
      <c r="I18" s="75"/>
    </row>
    <row r="19" spans="1:9" ht="12.75">
      <c r="A19" s="194">
        <v>10</v>
      </c>
      <c r="B19" s="190">
        <v>20</v>
      </c>
      <c r="C19" s="190"/>
      <c r="D19" s="190"/>
      <c r="E19" s="190"/>
      <c r="F19" s="190"/>
      <c r="G19" s="191" t="s">
        <v>30</v>
      </c>
      <c r="H19" s="192" t="s">
        <v>21</v>
      </c>
      <c r="I19" s="75"/>
    </row>
    <row r="20" spans="1:9" ht="12.75">
      <c r="A20" s="194">
        <v>11</v>
      </c>
      <c r="B20" s="190">
        <v>20</v>
      </c>
      <c r="C20" s="190"/>
      <c r="D20" s="190"/>
      <c r="E20" s="190"/>
      <c r="F20" s="190"/>
      <c r="G20" s="191" t="s">
        <v>28</v>
      </c>
      <c r="H20" s="192" t="s">
        <v>19</v>
      </c>
      <c r="I20" s="75"/>
    </row>
    <row r="21" spans="1:9" ht="12.75">
      <c r="A21" s="194">
        <v>11</v>
      </c>
      <c r="B21" s="190">
        <v>20</v>
      </c>
      <c r="C21" s="190"/>
      <c r="D21" s="190"/>
      <c r="E21" s="190"/>
      <c r="F21" s="190"/>
      <c r="G21" s="191" t="s">
        <v>28</v>
      </c>
      <c r="H21" s="192" t="s">
        <v>20</v>
      </c>
      <c r="I21" s="75"/>
    </row>
    <row r="22" spans="1:9" ht="12.75">
      <c r="A22" s="194">
        <v>12</v>
      </c>
      <c r="B22" s="190">
        <v>20</v>
      </c>
      <c r="C22" s="190"/>
      <c r="D22" s="190"/>
      <c r="E22" s="190"/>
      <c r="F22" s="190"/>
      <c r="G22" s="191" t="s">
        <v>28</v>
      </c>
      <c r="H22" s="192" t="s">
        <v>19</v>
      </c>
      <c r="I22" s="75"/>
    </row>
    <row r="23" spans="1:9" ht="12.75">
      <c r="A23" s="194">
        <v>12</v>
      </c>
      <c r="B23" s="190">
        <v>20</v>
      </c>
      <c r="C23" s="190"/>
      <c r="D23" s="190"/>
      <c r="E23" s="190"/>
      <c r="F23" s="190"/>
      <c r="G23" s="191" t="s">
        <v>30</v>
      </c>
      <c r="H23" s="192" t="s">
        <v>21</v>
      </c>
      <c r="I23" s="75"/>
    </row>
    <row r="24" spans="1:9" ht="12.75">
      <c r="A24" s="194">
        <v>12</v>
      </c>
      <c r="B24" s="190"/>
      <c r="C24" s="190">
        <v>20</v>
      </c>
      <c r="D24" s="190"/>
      <c r="E24" s="190"/>
      <c r="F24" s="190"/>
      <c r="G24" s="191" t="s">
        <v>28</v>
      </c>
      <c r="H24" s="192" t="s">
        <v>22</v>
      </c>
      <c r="I24" s="75"/>
    </row>
    <row r="25" spans="1:9" ht="12.75">
      <c r="A25" s="194">
        <v>14</v>
      </c>
      <c r="B25" s="190">
        <v>20</v>
      </c>
      <c r="C25" s="190"/>
      <c r="D25" s="190"/>
      <c r="E25" s="190"/>
      <c r="F25" s="190"/>
      <c r="G25" s="191" t="s">
        <v>30</v>
      </c>
      <c r="H25" s="192" t="s">
        <v>20</v>
      </c>
      <c r="I25" s="75"/>
    </row>
    <row r="26" spans="1:9" ht="12.75">
      <c r="A26" s="194">
        <v>16</v>
      </c>
      <c r="B26" s="190">
        <v>20</v>
      </c>
      <c r="C26" s="190"/>
      <c r="D26" s="190"/>
      <c r="E26" s="190"/>
      <c r="F26" s="190"/>
      <c r="G26" s="191" t="s">
        <v>28</v>
      </c>
      <c r="H26" s="192" t="s">
        <v>19</v>
      </c>
      <c r="I26" s="75"/>
    </row>
    <row r="27" spans="1:9" ht="12.75">
      <c r="A27" s="194">
        <v>18</v>
      </c>
      <c r="B27" s="190"/>
      <c r="C27" s="190">
        <v>20</v>
      </c>
      <c r="D27" s="190"/>
      <c r="E27" s="190"/>
      <c r="F27" s="190"/>
      <c r="G27" s="191" t="s">
        <v>30</v>
      </c>
      <c r="H27" s="192" t="s">
        <v>24</v>
      </c>
      <c r="I27" s="75"/>
    </row>
    <row r="28" spans="1:9" ht="12.75">
      <c r="A28" s="194">
        <v>18</v>
      </c>
      <c r="B28" s="190"/>
      <c r="C28" s="190"/>
      <c r="D28" s="190">
        <v>10</v>
      </c>
      <c r="E28" s="190"/>
      <c r="F28" s="190"/>
      <c r="G28" s="191" t="s">
        <v>52</v>
      </c>
      <c r="H28" s="192" t="s">
        <v>27</v>
      </c>
      <c r="I28" s="75"/>
    </row>
    <row r="29" spans="1:9" ht="12.75">
      <c r="A29" s="194">
        <v>21</v>
      </c>
      <c r="B29" s="190">
        <v>20</v>
      </c>
      <c r="C29" s="190"/>
      <c r="D29" s="190"/>
      <c r="E29" s="190"/>
      <c r="F29" s="190"/>
      <c r="G29" s="191" t="s">
        <v>28</v>
      </c>
      <c r="H29" s="192" t="s">
        <v>19</v>
      </c>
      <c r="I29" s="75"/>
    </row>
    <row r="30" spans="1:9" ht="12.75">
      <c r="A30" s="194">
        <v>21</v>
      </c>
      <c r="B30" s="190"/>
      <c r="C30" s="190">
        <v>20</v>
      </c>
      <c r="D30" s="190"/>
      <c r="E30" s="190"/>
      <c r="F30" s="190"/>
      <c r="G30" s="191" t="s">
        <v>28</v>
      </c>
      <c r="H30" s="192" t="s">
        <v>22</v>
      </c>
      <c r="I30" s="75"/>
    </row>
    <row r="31" spans="1:9" ht="12.75">
      <c r="A31" s="194">
        <v>21</v>
      </c>
      <c r="B31" s="190"/>
      <c r="C31" s="190"/>
      <c r="D31" s="190">
        <v>60</v>
      </c>
      <c r="E31" s="190"/>
      <c r="F31" s="190"/>
      <c r="G31" s="191" t="s">
        <v>29</v>
      </c>
      <c r="H31" s="192" t="s">
        <v>27</v>
      </c>
      <c r="I31" s="75"/>
    </row>
    <row r="32" spans="1:9" ht="12.75">
      <c r="A32" s="194">
        <v>23</v>
      </c>
      <c r="B32" s="190">
        <v>20</v>
      </c>
      <c r="C32" s="190"/>
      <c r="D32" s="190"/>
      <c r="E32" s="190"/>
      <c r="F32" s="190"/>
      <c r="G32" s="191" t="s">
        <v>28</v>
      </c>
      <c r="H32" s="192" t="s">
        <v>19</v>
      </c>
      <c r="I32" s="75"/>
    </row>
    <row r="33" spans="1:9" ht="12.75">
      <c r="A33" s="194">
        <v>23</v>
      </c>
      <c r="B33" s="190"/>
      <c r="C33" s="190">
        <v>20</v>
      </c>
      <c r="D33" s="190"/>
      <c r="E33" s="190"/>
      <c r="F33" s="190"/>
      <c r="G33" s="191" t="s">
        <v>30</v>
      </c>
      <c r="H33" s="192" t="s">
        <v>24</v>
      </c>
      <c r="I33" s="75"/>
    </row>
    <row r="34" spans="1:9" ht="12.75">
      <c r="A34" s="194">
        <v>24</v>
      </c>
      <c r="B34" s="190"/>
      <c r="C34" s="190"/>
      <c r="D34" s="190">
        <v>60</v>
      </c>
      <c r="E34" s="190"/>
      <c r="F34" s="190"/>
      <c r="G34" s="191" t="s">
        <v>29</v>
      </c>
      <c r="H34" s="192" t="s">
        <v>27</v>
      </c>
      <c r="I34" s="75"/>
    </row>
    <row r="35" spans="1:9" ht="12.75">
      <c r="A35" s="194">
        <v>26</v>
      </c>
      <c r="B35" s="190">
        <v>20</v>
      </c>
      <c r="C35" s="190"/>
      <c r="D35" s="190"/>
      <c r="E35" s="190"/>
      <c r="F35" s="190"/>
      <c r="G35" s="191" t="s">
        <v>28</v>
      </c>
      <c r="H35" s="192" t="s">
        <v>19</v>
      </c>
      <c r="I35" s="75"/>
    </row>
    <row r="36" spans="1:9" ht="12.75">
      <c r="A36" s="194">
        <v>27</v>
      </c>
      <c r="B36" s="190"/>
      <c r="C36" s="190"/>
      <c r="D36" s="190">
        <v>20</v>
      </c>
      <c r="E36" s="190"/>
      <c r="F36" s="190"/>
      <c r="G36" s="191" t="s">
        <v>28</v>
      </c>
      <c r="H36" s="192" t="s">
        <v>26</v>
      </c>
      <c r="I36" s="75"/>
    </row>
    <row r="37" spans="1:9" ht="12.75">
      <c r="A37" s="205">
        <v>28</v>
      </c>
      <c r="B37" s="190">
        <v>20</v>
      </c>
      <c r="C37" s="190"/>
      <c r="D37" s="190"/>
      <c r="E37" s="190"/>
      <c r="F37" s="190"/>
      <c r="G37" s="191" t="s">
        <v>28</v>
      </c>
      <c r="H37" s="192" t="s">
        <v>20</v>
      </c>
      <c r="I37" s="75"/>
    </row>
    <row r="38" spans="1:9" ht="12.75">
      <c r="A38" s="194">
        <v>28</v>
      </c>
      <c r="B38" s="190">
        <v>20</v>
      </c>
      <c r="C38" s="190"/>
      <c r="D38" s="190"/>
      <c r="E38" s="190"/>
      <c r="F38" s="190"/>
      <c r="G38" s="191" t="s">
        <v>30</v>
      </c>
      <c r="H38" s="192" t="s">
        <v>21</v>
      </c>
      <c r="I38" s="75"/>
    </row>
    <row r="39" spans="1:9" ht="12.75">
      <c r="A39" s="194">
        <v>28</v>
      </c>
      <c r="B39" s="190"/>
      <c r="C39" s="190">
        <v>20</v>
      </c>
      <c r="D39" s="190"/>
      <c r="E39" s="190"/>
      <c r="F39" s="190"/>
      <c r="G39" s="191" t="s">
        <v>30</v>
      </c>
      <c r="H39" s="192" t="s">
        <v>24</v>
      </c>
      <c r="I39" s="75"/>
    </row>
    <row r="40" spans="1:9" ht="12.75">
      <c r="A40" s="194">
        <v>29</v>
      </c>
      <c r="B40" s="190">
        <v>20</v>
      </c>
      <c r="C40" s="190"/>
      <c r="D40" s="190"/>
      <c r="E40" s="190"/>
      <c r="F40" s="190"/>
      <c r="G40" s="191" t="s">
        <v>28</v>
      </c>
      <c r="H40" s="192" t="s">
        <v>19</v>
      </c>
      <c r="I40" s="75" t="str">
        <f>IF(A40="","",VLOOKUP(A40,Startlist!B:E,3,FALSE)&amp;" / "&amp;VLOOKUP(A40,Startlist!B:E,3,FALSE))</f>
        <v>Mirek Jr Matikainen / Mirek Jr Matikainen</v>
      </c>
    </row>
    <row r="41" spans="1:9" ht="12.75">
      <c r="A41" s="194">
        <v>29</v>
      </c>
      <c r="B41" s="190"/>
      <c r="C41" s="190"/>
      <c r="D41" s="190">
        <v>20</v>
      </c>
      <c r="E41" s="190"/>
      <c r="F41" s="190"/>
      <c r="G41" s="191" t="s">
        <v>30</v>
      </c>
      <c r="H41" s="192" t="s">
        <v>27</v>
      </c>
      <c r="I41" s="75" t="str">
        <f>IF(A41="","",VLOOKUP(A41,Startlist!B:E,3,FALSE)&amp;" / "&amp;VLOOKUP(A41,Startlist!B:E,3,FALSE))</f>
        <v>Mirek Jr Matikainen / Mirek Jr Matikainen</v>
      </c>
    </row>
    <row r="42" spans="1:9" ht="12.75">
      <c r="A42" s="194">
        <v>31</v>
      </c>
      <c r="B42" s="190">
        <v>20</v>
      </c>
      <c r="C42" s="190"/>
      <c r="D42" s="190"/>
      <c r="E42" s="190"/>
      <c r="F42" s="190"/>
      <c r="G42" s="191" t="s">
        <v>28</v>
      </c>
      <c r="H42" s="192" t="s">
        <v>19</v>
      </c>
      <c r="I42" s="75" t="str">
        <f>IF(A42="","",VLOOKUP(A42,Startlist!B:E,3,FALSE)&amp;" / "&amp;VLOOKUP(A42,Startlist!B:E,3,FALSE))</f>
        <v>Urmo Kaasik / Urmo Kaasik</v>
      </c>
    </row>
    <row r="43" spans="1:9" ht="12.75">
      <c r="A43" s="194">
        <v>31</v>
      </c>
      <c r="B43" s="190">
        <v>20</v>
      </c>
      <c r="C43" s="190"/>
      <c r="D43" s="190"/>
      <c r="E43" s="190"/>
      <c r="F43" s="190"/>
      <c r="G43" s="191" t="s">
        <v>28</v>
      </c>
      <c r="H43" s="192" t="s">
        <v>19</v>
      </c>
      <c r="I43" s="75" t="str">
        <f>IF(A43="","",VLOOKUP(A43,Startlist!B:E,3,FALSE)&amp;" / "&amp;VLOOKUP(A43,Startlist!B:E,3,FALSE))</f>
        <v>Urmo Kaasik / Urmo Kaasik</v>
      </c>
    </row>
    <row r="44" spans="1:9" ht="12.75">
      <c r="A44" s="194">
        <v>31</v>
      </c>
      <c r="B44" s="190">
        <v>20</v>
      </c>
      <c r="C44" s="190"/>
      <c r="D44" s="190"/>
      <c r="E44" s="190"/>
      <c r="F44" s="190"/>
      <c r="G44" s="191" t="s">
        <v>28</v>
      </c>
      <c r="H44" s="192" t="s">
        <v>19</v>
      </c>
      <c r="I44" s="75" t="str">
        <f>IF(A44="","",VLOOKUP(A44,Startlist!B:E,3,FALSE)&amp;" / "&amp;VLOOKUP(A44,Startlist!B:E,3,FALSE))</f>
        <v>Urmo Kaasik / Urmo Kaasik</v>
      </c>
    </row>
    <row r="45" spans="1:9" ht="12.75">
      <c r="A45" s="194">
        <v>31</v>
      </c>
      <c r="B45" s="190"/>
      <c r="C45" s="190">
        <v>20</v>
      </c>
      <c r="D45" s="190"/>
      <c r="E45" s="190"/>
      <c r="F45" s="190"/>
      <c r="G45" s="191" t="s">
        <v>28</v>
      </c>
      <c r="H45" s="192" t="s">
        <v>22</v>
      </c>
      <c r="I45" s="75" t="str">
        <f>IF(A45="","",VLOOKUP(A45,Startlist!B:E,3,FALSE)&amp;" / "&amp;VLOOKUP(A45,Startlist!B:E,3,FALSE))</f>
        <v>Urmo Kaasik / Urmo Kaasik</v>
      </c>
    </row>
    <row r="46" spans="1:9" ht="12.75">
      <c r="A46" s="194">
        <v>33</v>
      </c>
      <c r="B46" s="190">
        <v>20</v>
      </c>
      <c r="C46" s="190"/>
      <c r="D46" s="190"/>
      <c r="E46" s="190"/>
      <c r="F46" s="190"/>
      <c r="G46" s="191" t="s">
        <v>28</v>
      </c>
      <c r="H46" s="192" t="s">
        <v>19</v>
      </c>
      <c r="I46" s="75" t="str">
        <f>IF(A46="","",VLOOKUP(A46,Startlist!B:E,3,FALSE)&amp;" / "&amp;VLOOKUP(A46,Startlist!B:E,3,FALSE))</f>
        <v>Robin Pruul / Robin Pruul</v>
      </c>
    </row>
    <row r="47" spans="1:9" ht="12.75">
      <c r="A47" s="194">
        <v>33</v>
      </c>
      <c r="B47" s="190"/>
      <c r="C47" s="190"/>
      <c r="D47" s="190">
        <v>20</v>
      </c>
      <c r="E47" s="190"/>
      <c r="F47" s="190"/>
      <c r="G47" s="191" t="s">
        <v>28</v>
      </c>
      <c r="H47" s="192" t="s">
        <v>27</v>
      </c>
      <c r="I47" s="75" t="str">
        <f>IF(A47="","",VLOOKUP(A47,Startlist!B:E,3,FALSE)&amp;" / "&amp;VLOOKUP(A47,Startlist!B:E,3,FALSE))</f>
        <v>Robin Pruul / Robin Pruul</v>
      </c>
    </row>
    <row r="48" spans="1:9" ht="12.75">
      <c r="A48" s="194">
        <v>34</v>
      </c>
      <c r="B48" s="190">
        <v>20</v>
      </c>
      <c r="C48" s="190"/>
      <c r="D48" s="190"/>
      <c r="E48" s="190"/>
      <c r="F48" s="190"/>
      <c r="G48" s="191" t="s">
        <v>28</v>
      </c>
      <c r="H48" s="192" t="s">
        <v>19</v>
      </c>
      <c r="I48" s="75" t="str">
        <f>IF(A48="","",VLOOKUP(A48,Startlist!B:E,3,FALSE)&amp;" / "&amp;VLOOKUP(A48,Startlist!B:E,3,FALSE))</f>
        <v>Kristjan Hansson / Kristjan Hansson</v>
      </c>
    </row>
    <row r="49" spans="1:9" ht="12.75">
      <c r="A49" s="194">
        <v>34</v>
      </c>
      <c r="B49" s="190"/>
      <c r="C49" s="190">
        <v>20</v>
      </c>
      <c r="D49" s="190"/>
      <c r="E49" s="190"/>
      <c r="F49" s="190"/>
      <c r="G49" s="191" t="s">
        <v>28</v>
      </c>
      <c r="H49" s="192" t="s">
        <v>22</v>
      </c>
      <c r="I49" s="75" t="str">
        <f>IF(A49="","",VLOOKUP(A49,Startlist!B:E,3,FALSE)&amp;" / "&amp;VLOOKUP(A49,Startlist!B:E,3,FALSE))</f>
        <v>Kristjan Hansson / Kristjan Hansson</v>
      </c>
    </row>
    <row r="50" spans="1:9" ht="12.75">
      <c r="A50" s="194">
        <v>34</v>
      </c>
      <c r="B50" s="190"/>
      <c r="C50" s="190">
        <v>20</v>
      </c>
      <c r="D50" s="190"/>
      <c r="E50" s="190"/>
      <c r="F50" s="190"/>
      <c r="G50" s="191" t="s">
        <v>28</v>
      </c>
      <c r="H50" s="192" t="s">
        <v>22</v>
      </c>
      <c r="I50" s="75" t="str">
        <f>IF(A50="","",VLOOKUP(A50,Startlist!B:E,3,FALSE)&amp;" / "&amp;VLOOKUP(A50,Startlist!B:E,3,FALSE))</f>
        <v>Kristjan Hansson / Kristjan Hansson</v>
      </c>
    </row>
    <row r="51" spans="1:9" ht="12.75">
      <c r="A51" s="194">
        <v>35</v>
      </c>
      <c r="B51" s="190">
        <v>20</v>
      </c>
      <c r="C51" s="190"/>
      <c r="D51" s="190"/>
      <c r="E51" s="190"/>
      <c r="F51" s="190"/>
      <c r="G51" s="191" t="s">
        <v>28</v>
      </c>
      <c r="H51" s="192" t="s">
        <v>19</v>
      </c>
      <c r="I51" s="75" t="str">
        <f>IF(A51="","",VLOOKUP(A51,Startlist!B:E,3,FALSE)&amp;" / "&amp;VLOOKUP(A51,Startlist!B:E,3,FALSE))</f>
        <v>Marko Eespakk / Marko Eespakk</v>
      </c>
    </row>
    <row r="52" spans="1:9" ht="12.75">
      <c r="A52" s="194">
        <v>36</v>
      </c>
      <c r="B52" s="190">
        <v>20</v>
      </c>
      <c r="C52" s="190"/>
      <c r="D52" s="190"/>
      <c r="E52" s="190"/>
      <c r="F52" s="190"/>
      <c r="G52" s="191" t="s">
        <v>28</v>
      </c>
      <c r="H52" s="192" t="s">
        <v>19</v>
      </c>
      <c r="I52" s="75" t="str">
        <f>IF(A52="","",VLOOKUP(A52,Startlist!B:E,3,FALSE)&amp;" / "&amp;VLOOKUP(A52,Startlist!B:E,3,FALSE))</f>
        <v>Merkko Haljasmets / Merkko Haljasmets</v>
      </c>
    </row>
    <row r="53" spans="1:9" ht="12.75">
      <c r="A53" s="194">
        <v>37</v>
      </c>
      <c r="B53" s="190">
        <v>20</v>
      </c>
      <c r="C53" s="190"/>
      <c r="D53" s="190"/>
      <c r="E53" s="190"/>
      <c r="F53" s="190"/>
      <c r="G53" s="191" t="s">
        <v>28</v>
      </c>
      <c r="H53" s="192" t="s">
        <v>19</v>
      </c>
      <c r="I53" s="75" t="str">
        <f>IF(A53="","",VLOOKUP(A53,Startlist!B:E,3,FALSE)&amp;" / "&amp;VLOOKUP(A53,Startlist!B:E,3,FALSE))</f>
        <v>Kevin Kangur / Kevin Kangur</v>
      </c>
    </row>
    <row r="54" spans="1:9" ht="12.75">
      <c r="A54" s="194">
        <v>37</v>
      </c>
      <c r="B54" s="190"/>
      <c r="C54" s="190"/>
      <c r="D54" s="190">
        <v>20</v>
      </c>
      <c r="E54" s="190"/>
      <c r="F54" s="190"/>
      <c r="G54" s="191" t="s">
        <v>28</v>
      </c>
      <c r="H54" s="192" t="s">
        <v>27</v>
      </c>
      <c r="I54" s="75" t="str">
        <f>IF(A54="","",VLOOKUP(A54,Startlist!B:E,3,FALSE)&amp;" / "&amp;VLOOKUP(A54,Startlist!B:E,3,FALSE))</f>
        <v>Kevin Kangur / Kevin Kangur</v>
      </c>
    </row>
    <row r="55" spans="1:9" ht="12.75">
      <c r="A55" s="194">
        <v>38</v>
      </c>
      <c r="B55" s="190"/>
      <c r="C55" s="190"/>
      <c r="D55" s="190">
        <v>20</v>
      </c>
      <c r="E55" s="190"/>
      <c r="F55" s="190"/>
      <c r="G55" s="191" t="s">
        <v>28</v>
      </c>
      <c r="H55" s="192" t="s">
        <v>26</v>
      </c>
      <c r="I55" s="75" t="str">
        <f>IF(A55="","",VLOOKUP(A55,Startlist!B:E,3,FALSE)&amp;" / "&amp;VLOOKUP(A55,Startlist!B:E,3,FALSE))</f>
        <v>Kermo Vahejõe / Kermo Vahejõe</v>
      </c>
    </row>
    <row r="56" spans="1:9" ht="12.75">
      <c r="A56" s="194">
        <v>38</v>
      </c>
      <c r="B56" s="190"/>
      <c r="C56" s="190"/>
      <c r="D56" s="190">
        <v>20</v>
      </c>
      <c r="E56" s="190"/>
      <c r="F56" s="190"/>
      <c r="G56" s="191" t="s">
        <v>28</v>
      </c>
      <c r="H56" s="192" t="s">
        <v>27</v>
      </c>
      <c r="I56" s="75" t="str">
        <f>IF(A56="","",VLOOKUP(A56,Startlist!B:E,3,FALSE)&amp;" / "&amp;VLOOKUP(A56,Startlist!B:E,3,FALSE))</f>
        <v>Kermo Vahejõe / Kermo Vahejõe</v>
      </c>
    </row>
    <row r="57" spans="1:10" ht="12.75">
      <c r="A57" s="205">
        <v>41</v>
      </c>
      <c r="B57" s="210">
        <v>20</v>
      </c>
      <c r="C57" s="210"/>
      <c r="D57" s="210"/>
      <c r="E57" s="210"/>
      <c r="F57" s="210"/>
      <c r="G57" s="191" t="s">
        <v>28</v>
      </c>
      <c r="H57" s="192" t="s">
        <v>19</v>
      </c>
      <c r="I57" s="90" t="str">
        <f>IF(A57="","",VLOOKUP(A57,Startlist!B:E,3,FALSE)&amp;" / "&amp;VLOOKUP(A57,Startlist!B:E,3,FALSE))</f>
        <v>Kaupo Ennomäe / Kaupo Ennomäe</v>
      </c>
      <c r="J57" s="18"/>
    </row>
    <row r="58" spans="1:10" ht="12.75">
      <c r="A58" s="194">
        <v>41</v>
      </c>
      <c r="B58" s="190">
        <v>20</v>
      </c>
      <c r="C58" s="190"/>
      <c r="D58" s="190"/>
      <c r="E58" s="190"/>
      <c r="F58" s="190"/>
      <c r="G58" s="191" t="s">
        <v>28</v>
      </c>
      <c r="H58" s="192" t="s">
        <v>19</v>
      </c>
      <c r="I58" s="90" t="str">
        <f>IF(A58="","",VLOOKUP(A58,Startlist!B:E,3,FALSE)&amp;" / "&amp;VLOOKUP(A58,Startlist!B:E,3,FALSE))</f>
        <v>Kaupo Ennomäe / Kaupo Ennomäe</v>
      </c>
      <c r="J58" s="18"/>
    </row>
    <row r="59" spans="1:10" ht="12.75">
      <c r="A59" s="194">
        <v>41</v>
      </c>
      <c r="B59" s="190">
        <v>20</v>
      </c>
      <c r="C59" s="190"/>
      <c r="D59" s="190"/>
      <c r="E59" s="190"/>
      <c r="F59" s="190"/>
      <c r="G59" s="191" t="s">
        <v>28</v>
      </c>
      <c r="H59" s="192" t="s">
        <v>19</v>
      </c>
      <c r="I59" s="90" t="str">
        <f>IF(A59="","",VLOOKUP(A59,Startlist!B:E,3,FALSE)&amp;" / "&amp;VLOOKUP(A59,Startlist!B:E,3,FALSE))</f>
        <v>Kaupo Ennomäe / Kaupo Ennomäe</v>
      </c>
      <c r="J59" s="18"/>
    </row>
    <row r="60" spans="1:10" ht="12.75">
      <c r="A60" s="194">
        <v>41</v>
      </c>
      <c r="B60" s="190">
        <v>20</v>
      </c>
      <c r="C60" s="190"/>
      <c r="D60" s="190"/>
      <c r="E60" s="190"/>
      <c r="F60" s="190"/>
      <c r="G60" s="191" t="s">
        <v>28</v>
      </c>
      <c r="H60" s="192" t="s">
        <v>19</v>
      </c>
      <c r="I60" s="90" t="str">
        <f>IF(A60="","",VLOOKUP(A60,Startlist!B:E,3,FALSE)&amp;" / "&amp;VLOOKUP(A60,Startlist!B:E,3,FALSE))</f>
        <v>Kaupo Ennomäe / Kaupo Ennomäe</v>
      </c>
      <c r="J60" s="18"/>
    </row>
    <row r="61" spans="1:10" ht="12.75">
      <c r="A61" s="194">
        <v>41</v>
      </c>
      <c r="B61" s="190">
        <v>20</v>
      </c>
      <c r="C61" s="190"/>
      <c r="D61" s="190"/>
      <c r="E61" s="190"/>
      <c r="F61" s="190"/>
      <c r="G61" s="191" t="s">
        <v>28</v>
      </c>
      <c r="H61" s="192" t="s">
        <v>20</v>
      </c>
      <c r="I61" s="90" t="str">
        <f>IF(A61="","",VLOOKUP(A61,Startlist!B:E,3,FALSE)&amp;" / "&amp;VLOOKUP(A61,Startlist!B:E,3,FALSE))</f>
        <v>Kaupo Ennomäe / Kaupo Ennomäe</v>
      </c>
      <c r="J61" s="18"/>
    </row>
    <row r="62" spans="1:10" ht="12.75">
      <c r="A62" s="194">
        <v>41</v>
      </c>
      <c r="B62" s="190"/>
      <c r="C62" s="190">
        <v>20</v>
      </c>
      <c r="D62" s="190"/>
      <c r="E62" s="190"/>
      <c r="F62" s="190"/>
      <c r="G62" s="191" t="s">
        <v>28</v>
      </c>
      <c r="H62" s="192" t="s">
        <v>22</v>
      </c>
      <c r="I62" s="90" t="str">
        <f>IF(A62="","",VLOOKUP(A62,Startlist!B:E,3,FALSE)&amp;" / "&amp;VLOOKUP(A62,Startlist!B:E,3,FALSE))</f>
        <v>Kaupo Ennomäe / Kaupo Ennomäe</v>
      </c>
      <c r="J62" s="18"/>
    </row>
    <row r="63" spans="1:10" ht="12.75">
      <c r="A63" s="194">
        <v>42</v>
      </c>
      <c r="B63" s="190">
        <v>20</v>
      </c>
      <c r="C63" s="190"/>
      <c r="D63" s="190"/>
      <c r="E63" s="190"/>
      <c r="F63" s="190"/>
      <c r="G63" s="191" t="s">
        <v>28</v>
      </c>
      <c r="H63" s="192" t="s">
        <v>19</v>
      </c>
      <c r="I63" s="90" t="str">
        <f>IF(A63="","",VLOOKUP(A63,Startlist!B:E,3,FALSE)&amp;" / "&amp;VLOOKUP(A63,Startlist!B:E,3,FALSE))</f>
        <v>Joosep Ausmees / Joosep Ausmees</v>
      </c>
      <c r="J63" s="18"/>
    </row>
    <row r="64" spans="1:10" ht="12.75">
      <c r="A64" s="194">
        <v>42</v>
      </c>
      <c r="B64" s="190">
        <v>20</v>
      </c>
      <c r="C64" s="190"/>
      <c r="D64" s="190"/>
      <c r="E64" s="190"/>
      <c r="F64" s="190"/>
      <c r="G64" s="191" t="s">
        <v>28</v>
      </c>
      <c r="H64" s="192" t="s">
        <v>19</v>
      </c>
      <c r="I64" s="90" t="str">
        <f>IF(A64="","",VLOOKUP(A64,Startlist!B:E,3,FALSE)&amp;" / "&amp;VLOOKUP(A64,Startlist!B:E,3,FALSE))</f>
        <v>Joosep Ausmees / Joosep Ausmees</v>
      </c>
      <c r="J64" s="18"/>
    </row>
    <row r="65" spans="1:10" ht="12.75">
      <c r="A65" s="194">
        <v>42</v>
      </c>
      <c r="B65" s="190"/>
      <c r="C65" s="190">
        <v>20</v>
      </c>
      <c r="D65" s="190"/>
      <c r="E65" s="190"/>
      <c r="F65" s="190"/>
      <c r="G65" s="191" t="s">
        <v>28</v>
      </c>
      <c r="H65" s="192" t="s">
        <v>22</v>
      </c>
      <c r="I65" s="90" t="str">
        <f>IF(A65="","",VLOOKUP(A65,Startlist!B:E,3,FALSE)&amp;" / "&amp;VLOOKUP(A65,Startlist!B:E,3,FALSE))</f>
        <v>Joosep Ausmees / Joosep Ausmees</v>
      </c>
      <c r="J65" s="18"/>
    </row>
    <row r="66" spans="1:10" ht="12.75">
      <c r="A66" s="194">
        <v>45</v>
      </c>
      <c r="B66" s="190">
        <v>20</v>
      </c>
      <c r="C66" s="190"/>
      <c r="D66" s="190"/>
      <c r="E66" s="190"/>
      <c r="F66" s="190"/>
      <c r="G66" s="191" t="s">
        <v>28</v>
      </c>
      <c r="H66" s="192" t="s">
        <v>19</v>
      </c>
      <c r="I66" s="90" t="str">
        <f>IF(A66="","",VLOOKUP(A66,Startlist!B:E,3,FALSE)&amp;" / "&amp;VLOOKUP(A66,Startlist!B:E,3,FALSE))</f>
        <v>Gabriel Simson / Gabriel Simson</v>
      </c>
      <c r="J66" s="18"/>
    </row>
    <row r="67" spans="1:10" ht="12.75">
      <c r="A67" s="194">
        <v>46</v>
      </c>
      <c r="B67" s="190">
        <v>20</v>
      </c>
      <c r="C67" s="190"/>
      <c r="D67" s="190"/>
      <c r="E67" s="190"/>
      <c r="F67" s="190"/>
      <c r="G67" s="191" t="s">
        <v>28</v>
      </c>
      <c r="H67" s="192" t="s">
        <v>19</v>
      </c>
      <c r="I67" s="90" t="str">
        <f>IF(A67="","",VLOOKUP(A67,Startlist!B:E,3,FALSE)&amp;" / "&amp;VLOOKUP(A67,Startlist!B:E,3,FALSE))</f>
        <v>Kristjan Radiko / Kristjan Radiko</v>
      </c>
      <c r="J67" s="18"/>
    </row>
    <row r="68" spans="1:10" ht="12.75">
      <c r="A68" s="194">
        <v>47</v>
      </c>
      <c r="B68" s="190">
        <v>20</v>
      </c>
      <c r="C68" s="190"/>
      <c r="D68" s="190"/>
      <c r="E68" s="190"/>
      <c r="F68" s="190"/>
      <c r="G68" s="191" t="s">
        <v>28</v>
      </c>
      <c r="H68" s="192" t="s">
        <v>19</v>
      </c>
      <c r="I68" s="90" t="str">
        <f>IF(A68="","",VLOOKUP(A68,Startlist!B:E,3,FALSE)&amp;" / "&amp;VLOOKUP(A68,Startlist!B:E,3,FALSE))</f>
        <v>Mirek Matikainen / Mirek Matikainen</v>
      </c>
      <c r="J68" s="18"/>
    </row>
    <row r="69" spans="1:10" ht="12.75">
      <c r="A69" s="194">
        <v>47</v>
      </c>
      <c r="B69" s="190"/>
      <c r="C69" s="190"/>
      <c r="D69" s="190">
        <v>20</v>
      </c>
      <c r="E69" s="190"/>
      <c r="F69" s="190"/>
      <c r="G69" s="191" t="s">
        <v>28</v>
      </c>
      <c r="H69" s="192" t="s">
        <v>26</v>
      </c>
      <c r="I69" s="90" t="str">
        <f>IF(A69="","",VLOOKUP(A69,Startlist!B:E,3,FALSE)&amp;" / "&amp;VLOOKUP(A69,Startlist!B:E,3,FALSE))</f>
        <v>Mirek Matikainen / Mirek Matikainen</v>
      </c>
      <c r="J69" s="18"/>
    </row>
    <row r="70" spans="1:10" ht="12.75">
      <c r="A70" s="194">
        <v>48</v>
      </c>
      <c r="B70" s="190">
        <v>20</v>
      </c>
      <c r="C70" s="190"/>
      <c r="D70" s="190"/>
      <c r="E70" s="190"/>
      <c r="F70" s="190"/>
      <c r="G70" s="191" t="s">
        <v>28</v>
      </c>
      <c r="H70" s="192" t="s">
        <v>19</v>
      </c>
      <c r="I70" s="90" t="str">
        <f>IF(A70="","",VLOOKUP(A70,Startlist!B:E,3,FALSE)&amp;" / "&amp;VLOOKUP(A70,Startlist!B:E,3,FALSE))</f>
        <v>Palle Kõlar / Palle Kõlar</v>
      </c>
      <c r="J70" s="18"/>
    </row>
    <row r="71" spans="1:10" ht="12.75">
      <c r="A71" s="194">
        <v>48</v>
      </c>
      <c r="B71" s="190"/>
      <c r="C71" s="190">
        <v>20</v>
      </c>
      <c r="D71" s="190"/>
      <c r="E71" s="190"/>
      <c r="F71" s="190"/>
      <c r="G71" s="191" t="s">
        <v>28</v>
      </c>
      <c r="H71" s="192" t="s">
        <v>22</v>
      </c>
      <c r="I71" s="90" t="str">
        <f>IF(A71="","",VLOOKUP(A71,Startlist!B:E,3,FALSE)&amp;" / "&amp;VLOOKUP(A71,Startlist!B:E,3,FALSE))</f>
        <v>Palle Kõlar / Palle Kõlar</v>
      </c>
      <c r="J71" s="18"/>
    </row>
    <row r="72" spans="1:10" ht="12.75">
      <c r="A72" s="194">
        <v>50</v>
      </c>
      <c r="B72" s="190">
        <v>20</v>
      </c>
      <c r="C72" s="190"/>
      <c r="D72" s="190"/>
      <c r="E72" s="190"/>
      <c r="F72" s="190"/>
      <c r="G72" s="191" t="s">
        <v>28</v>
      </c>
      <c r="H72" s="192" t="s">
        <v>19</v>
      </c>
      <c r="I72" s="90" t="str">
        <f>IF(A72="","",VLOOKUP(A72,Startlist!B:E,3,FALSE)&amp;" / "&amp;VLOOKUP(A72,Startlist!B:E,3,FALSE))</f>
        <v>Markus Laurimaa / Markus Laurimaa</v>
      </c>
      <c r="J72" s="18"/>
    </row>
    <row r="73" spans="1:10" ht="12.75">
      <c r="A73" s="194">
        <v>50</v>
      </c>
      <c r="B73" s="190">
        <v>20</v>
      </c>
      <c r="C73" s="190"/>
      <c r="D73" s="190"/>
      <c r="E73" s="190"/>
      <c r="F73" s="190"/>
      <c r="G73" s="191" t="s">
        <v>30</v>
      </c>
      <c r="H73" s="192" t="s">
        <v>20</v>
      </c>
      <c r="I73" s="90" t="str">
        <f>IF(A73="","",VLOOKUP(A73,Startlist!B:E,3,FALSE)&amp;" / "&amp;VLOOKUP(A73,Startlist!B:E,3,FALSE))</f>
        <v>Markus Laurimaa / Markus Laurimaa</v>
      </c>
      <c r="J73" s="18"/>
    </row>
    <row r="74" spans="1:10" ht="12.75">
      <c r="A74" s="194">
        <v>52</v>
      </c>
      <c r="B74" s="190">
        <v>20</v>
      </c>
      <c r="C74" s="190"/>
      <c r="D74" s="190"/>
      <c r="E74" s="190"/>
      <c r="F74" s="190"/>
      <c r="G74" s="191" t="s">
        <v>28</v>
      </c>
      <c r="H74" s="192" t="s">
        <v>19</v>
      </c>
      <c r="I74" s="90" t="str">
        <f>IF(A74="","",VLOOKUP(A74,Startlist!B:E,3,FALSE)&amp;" / "&amp;VLOOKUP(A74,Startlist!B:E,3,FALSE))</f>
        <v>Madis Laaser / Madis Laaser</v>
      </c>
      <c r="J74" s="18"/>
    </row>
    <row r="75" spans="1:10" ht="12.75">
      <c r="A75" s="194">
        <v>55</v>
      </c>
      <c r="B75" s="190"/>
      <c r="C75" s="190"/>
      <c r="D75" s="190">
        <v>60</v>
      </c>
      <c r="E75" s="190"/>
      <c r="F75" s="190"/>
      <c r="G75" s="191" t="s">
        <v>29</v>
      </c>
      <c r="H75" s="192" t="s">
        <v>27</v>
      </c>
      <c r="I75" s="90" t="str">
        <f>IF(A75="","",VLOOKUP(A75,Startlist!B:E,3,FALSE)&amp;" / "&amp;VLOOKUP(A75,Startlist!B:E,3,FALSE))</f>
        <v>Kauri Päästel / Kauri Päästel</v>
      </c>
      <c r="J75" s="18"/>
    </row>
    <row r="76" spans="1:10" ht="12.75">
      <c r="A76" s="194">
        <v>57</v>
      </c>
      <c r="B76" s="190">
        <v>20</v>
      </c>
      <c r="C76" s="190"/>
      <c r="D76" s="190"/>
      <c r="E76" s="190"/>
      <c r="F76" s="190"/>
      <c r="G76" s="191" t="s">
        <v>28</v>
      </c>
      <c r="H76" s="192" t="s">
        <v>19</v>
      </c>
      <c r="I76" s="90" t="str">
        <f>IF(A76="","",VLOOKUP(A76,Startlist!B:E,3,FALSE)&amp;" / "&amp;VLOOKUP(A76,Startlist!B:E,3,FALSE))</f>
        <v>Tauri Nõgu / Tauri Nõgu</v>
      </c>
      <c r="J76" s="18"/>
    </row>
    <row r="77" spans="1:10" ht="12.75">
      <c r="A77" s="194">
        <v>57</v>
      </c>
      <c r="B77" s="190"/>
      <c r="C77" s="190">
        <v>20</v>
      </c>
      <c r="D77" s="190"/>
      <c r="E77" s="190"/>
      <c r="F77" s="190"/>
      <c r="G77" s="191" t="s">
        <v>28</v>
      </c>
      <c r="H77" s="192" t="s">
        <v>22</v>
      </c>
      <c r="I77" s="90" t="str">
        <f>IF(A77="","",VLOOKUP(A77,Startlist!B:E,3,FALSE)&amp;" / "&amp;VLOOKUP(A77,Startlist!B:E,3,FALSE))</f>
        <v>Tauri Nõgu / Tauri Nõgu</v>
      </c>
      <c r="J77" s="18"/>
    </row>
    <row r="78" spans="1:10" ht="12.75">
      <c r="A78" s="194">
        <v>57</v>
      </c>
      <c r="B78" s="190"/>
      <c r="C78" s="190">
        <v>20</v>
      </c>
      <c r="D78" s="190"/>
      <c r="E78" s="190"/>
      <c r="F78" s="190"/>
      <c r="G78" s="191" t="s">
        <v>28</v>
      </c>
      <c r="H78" s="192" t="s">
        <v>22</v>
      </c>
      <c r="I78" s="90" t="str">
        <f>IF(A78="","",VLOOKUP(A78,Startlist!B:E,3,FALSE)&amp;" / "&amp;VLOOKUP(A78,Startlist!B:E,3,FALSE))</f>
        <v>Tauri Nõgu / Tauri Nõgu</v>
      </c>
      <c r="J78" s="18"/>
    </row>
    <row r="79" spans="1:10" ht="12.75">
      <c r="A79" s="194">
        <v>58</v>
      </c>
      <c r="B79" s="190">
        <v>20</v>
      </c>
      <c r="C79" s="190"/>
      <c r="D79" s="190"/>
      <c r="E79" s="190"/>
      <c r="F79" s="190"/>
      <c r="G79" s="191" t="s">
        <v>28</v>
      </c>
      <c r="H79" s="192" t="s">
        <v>19</v>
      </c>
      <c r="I79" s="90" t="str">
        <f>IF(A79="","",VLOOKUP(A79,Startlist!B:E,3,FALSE)&amp;" / "&amp;VLOOKUP(A79,Startlist!B:E,3,FALSE))</f>
        <v>Tanel Madiste / Tanel Madiste</v>
      </c>
      <c r="J79" s="18"/>
    </row>
    <row r="80" spans="1:10" ht="12.75">
      <c r="A80" s="194">
        <v>58</v>
      </c>
      <c r="B80" s="190">
        <v>20</v>
      </c>
      <c r="C80" s="190"/>
      <c r="D80" s="190"/>
      <c r="E80" s="190"/>
      <c r="F80" s="190"/>
      <c r="G80" s="191" t="s">
        <v>28</v>
      </c>
      <c r="H80" s="192" t="s">
        <v>19</v>
      </c>
      <c r="I80" s="90" t="str">
        <f>IF(A80="","",VLOOKUP(A80,Startlist!B:E,3,FALSE)&amp;" / "&amp;VLOOKUP(A80,Startlist!B:E,3,FALSE))</f>
        <v>Tanel Madiste / Tanel Madiste</v>
      </c>
      <c r="J80" s="18"/>
    </row>
    <row r="81" spans="1:10" ht="12.75">
      <c r="A81" s="194">
        <v>59</v>
      </c>
      <c r="B81" s="190">
        <v>20</v>
      </c>
      <c r="C81" s="190"/>
      <c r="D81" s="190"/>
      <c r="E81" s="190"/>
      <c r="F81" s="190"/>
      <c r="G81" s="191" t="s">
        <v>28</v>
      </c>
      <c r="H81" s="192" t="s">
        <v>19</v>
      </c>
      <c r="I81" s="90" t="str">
        <f>IF(A81="","",VLOOKUP(A81,Startlist!B:E,3,FALSE)&amp;" / "&amp;VLOOKUP(A81,Startlist!B:E,3,FALSE))</f>
        <v>Merlis Rand / Merlis Rand</v>
      </c>
      <c r="J81" s="18"/>
    </row>
    <row r="82" spans="1:10" ht="12.75">
      <c r="A82" s="194">
        <v>59</v>
      </c>
      <c r="B82" s="190">
        <v>20</v>
      </c>
      <c r="C82" s="190"/>
      <c r="D82" s="190"/>
      <c r="E82" s="190"/>
      <c r="F82" s="190"/>
      <c r="G82" s="191" t="s">
        <v>28</v>
      </c>
      <c r="H82" s="192" t="s">
        <v>19</v>
      </c>
      <c r="I82" s="90" t="str">
        <f>IF(A82="","",VLOOKUP(A82,Startlist!B:E,3,FALSE)&amp;" / "&amp;VLOOKUP(A82,Startlist!B:E,3,FALSE))</f>
        <v>Merlis Rand / Merlis Rand</v>
      </c>
      <c r="J82" s="18"/>
    </row>
    <row r="83" spans="1:10" ht="12.75">
      <c r="A83" s="194">
        <v>60</v>
      </c>
      <c r="B83" s="190">
        <v>20</v>
      </c>
      <c r="C83" s="190"/>
      <c r="D83" s="190"/>
      <c r="E83" s="190"/>
      <c r="F83" s="190"/>
      <c r="G83" s="191" t="s">
        <v>28</v>
      </c>
      <c r="H83" s="192" t="s">
        <v>19</v>
      </c>
      <c r="I83" s="90" t="str">
        <f>IF(A83="","",VLOOKUP(A83,Startlist!B:E,3,FALSE)&amp;" / "&amp;VLOOKUP(A83,Startlist!B:E,3,FALSE))</f>
        <v>Jarmo Lige / Jarmo Lige</v>
      </c>
      <c r="J83" s="18"/>
    </row>
    <row r="84" spans="1:10" ht="12.75">
      <c r="A84" s="194">
        <v>61</v>
      </c>
      <c r="B84" s="190"/>
      <c r="C84" s="190">
        <v>20</v>
      </c>
      <c r="D84" s="190"/>
      <c r="E84" s="190"/>
      <c r="F84" s="190"/>
      <c r="G84" s="191" t="s">
        <v>28</v>
      </c>
      <c r="H84" s="192" t="s">
        <v>22</v>
      </c>
      <c r="I84" s="90" t="str">
        <f>IF(A84="","",VLOOKUP(A84,Startlist!B:E,3,FALSE)&amp;" / "&amp;VLOOKUP(A84,Startlist!B:E,3,FALSE))</f>
        <v>Hendrik Väli / Hendrik Väli</v>
      </c>
      <c r="J84" s="18"/>
    </row>
    <row r="85" spans="1:10" ht="12.75">
      <c r="A85" s="194">
        <v>62</v>
      </c>
      <c r="B85" s="190">
        <v>20</v>
      </c>
      <c r="C85" s="190"/>
      <c r="D85" s="190"/>
      <c r="E85" s="190"/>
      <c r="F85" s="190"/>
      <c r="G85" s="191" t="s">
        <v>28</v>
      </c>
      <c r="H85" s="192" t="s">
        <v>19</v>
      </c>
      <c r="I85" s="90" t="str">
        <f>IF(A85="","",VLOOKUP(A85,Startlist!B:E,3,FALSE)&amp;" / "&amp;VLOOKUP(A85,Startlist!B:E,3,FALSE))</f>
        <v>Meelis Vahter / Meelis Vahter</v>
      </c>
      <c r="J85" s="18"/>
    </row>
    <row r="86" spans="1:10" ht="12.75">
      <c r="A86" s="194">
        <v>62</v>
      </c>
      <c r="B86" s="190"/>
      <c r="C86" s="190">
        <v>20</v>
      </c>
      <c r="D86" s="190"/>
      <c r="E86" s="190"/>
      <c r="F86" s="190"/>
      <c r="G86" s="191" t="s">
        <v>28</v>
      </c>
      <c r="H86" s="192" t="s">
        <v>22</v>
      </c>
      <c r="I86" s="90" t="str">
        <f>IF(A86="","",VLOOKUP(A86,Startlist!B:E,3,FALSE)&amp;" / "&amp;VLOOKUP(A86,Startlist!B:E,3,FALSE))</f>
        <v>Meelis Vahter / Meelis Vahter</v>
      </c>
      <c r="J86" s="18"/>
    </row>
    <row r="87" spans="1:10" ht="12.75">
      <c r="A87" s="194">
        <v>63</v>
      </c>
      <c r="B87" s="190">
        <v>20</v>
      </c>
      <c r="C87" s="190"/>
      <c r="D87" s="190"/>
      <c r="E87" s="190"/>
      <c r="F87" s="190"/>
      <c r="G87" s="191" t="s">
        <v>28</v>
      </c>
      <c r="H87" s="192" t="s">
        <v>19</v>
      </c>
      <c r="I87" s="90" t="str">
        <f>IF(A87="","",VLOOKUP(A87,Startlist!B:E,3,FALSE)&amp;" / "&amp;VLOOKUP(A87,Startlist!B:E,3,FALSE))</f>
        <v>Romet Liiv / Romet Liiv</v>
      </c>
      <c r="J87" s="18"/>
    </row>
    <row r="88" spans="1:10" ht="12.75">
      <c r="A88" s="194">
        <v>63</v>
      </c>
      <c r="B88" s="190">
        <v>20</v>
      </c>
      <c r="C88" s="190"/>
      <c r="D88" s="190"/>
      <c r="E88" s="190"/>
      <c r="F88" s="190"/>
      <c r="G88" s="191" t="s">
        <v>28</v>
      </c>
      <c r="H88" s="192" t="s">
        <v>19</v>
      </c>
      <c r="I88" s="90" t="str">
        <f>IF(A88="","",VLOOKUP(A88,Startlist!B:E,3,FALSE)&amp;" / "&amp;VLOOKUP(A88,Startlist!B:E,3,FALSE))</f>
        <v>Romet Liiv / Romet Liiv</v>
      </c>
      <c r="J88" s="18"/>
    </row>
    <row r="89" spans="1:10" ht="12.75">
      <c r="A89" s="194">
        <v>63</v>
      </c>
      <c r="B89" s="190"/>
      <c r="C89" s="190">
        <v>20</v>
      </c>
      <c r="D89" s="190"/>
      <c r="E89" s="190"/>
      <c r="F89" s="190"/>
      <c r="G89" s="191" t="s">
        <v>28</v>
      </c>
      <c r="H89" s="192" t="s">
        <v>22</v>
      </c>
      <c r="I89" s="90" t="str">
        <f>IF(A89="","",VLOOKUP(A89,Startlist!B:E,3,FALSE)&amp;" / "&amp;VLOOKUP(A89,Startlist!B:E,3,FALSE))</f>
        <v>Romet Liiv / Romet Liiv</v>
      </c>
      <c r="J89" s="18"/>
    </row>
    <row r="90" spans="1:10" ht="12.75">
      <c r="A90" s="194">
        <v>63</v>
      </c>
      <c r="B90" s="190"/>
      <c r="C90" s="190"/>
      <c r="D90" s="190">
        <v>20</v>
      </c>
      <c r="E90" s="190"/>
      <c r="F90" s="190"/>
      <c r="G90" s="191" t="s">
        <v>28</v>
      </c>
      <c r="H90" s="192" t="s">
        <v>25</v>
      </c>
      <c r="I90" s="90" t="str">
        <f>IF(A90="","",VLOOKUP(A90,Startlist!B:E,3,FALSE)&amp;" / "&amp;VLOOKUP(A90,Startlist!B:E,3,FALSE))</f>
        <v>Romet Liiv / Romet Liiv</v>
      </c>
      <c r="J90" s="18"/>
    </row>
    <row r="91" spans="1:10" ht="12.75">
      <c r="A91" s="194">
        <v>64</v>
      </c>
      <c r="B91" s="190">
        <v>20</v>
      </c>
      <c r="C91" s="190"/>
      <c r="D91" s="190"/>
      <c r="E91" s="190"/>
      <c r="F91" s="190"/>
      <c r="G91" s="191" t="s">
        <v>28</v>
      </c>
      <c r="H91" s="192" t="s">
        <v>19</v>
      </c>
      <c r="I91" s="90" t="str">
        <f>IF(A91="","",VLOOKUP(A91,Startlist!B:E,3,FALSE)&amp;" / "&amp;VLOOKUP(A91,Startlist!B:E,3,FALSE))</f>
        <v>Renee Laan / Renee Laan</v>
      </c>
      <c r="J91" s="18"/>
    </row>
    <row r="92" spans="1:10" ht="12.75">
      <c r="A92" s="194">
        <v>64</v>
      </c>
      <c r="B92" s="190">
        <v>20</v>
      </c>
      <c r="C92" s="190"/>
      <c r="D92" s="190"/>
      <c r="E92" s="190"/>
      <c r="F92" s="190"/>
      <c r="G92" s="191" t="s">
        <v>28</v>
      </c>
      <c r="H92" s="192" t="s">
        <v>19</v>
      </c>
      <c r="I92" s="90" t="str">
        <f>IF(A92="","",VLOOKUP(A92,Startlist!B:E,3,FALSE)&amp;" / "&amp;VLOOKUP(A92,Startlist!B:E,3,FALSE))</f>
        <v>Renee Laan / Renee Laan</v>
      </c>
      <c r="J92" s="18"/>
    </row>
    <row r="93" spans="1:10" ht="12.75">
      <c r="A93" s="194">
        <v>64</v>
      </c>
      <c r="B93" s="190">
        <v>20</v>
      </c>
      <c r="C93" s="190"/>
      <c r="D93" s="190"/>
      <c r="E93" s="190"/>
      <c r="F93" s="190"/>
      <c r="G93" s="191" t="s">
        <v>30</v>
      </c>
      <c r="H93" s="192" t="s">
        <v>21</v>
      </c>
      <c r="I93" s="90" t="str">
        <f>IF(A93="","",VLOOKUP(A93,Startlist!B:E,3,FALSE)&amp;" / "&amp;VLOOKUP(A93,Startlist!B:E,3,FALSE))</f>
        <v>Renee Laan / Renee Laan</v>
      </c>
      <c r="J93" s="18"/>
    </row>
    <row r="94" spans="1:10" ht="12.75">
      <c r="A94" s="194">
        <v>65</v>
      </c>
      <c r="B94" s="190">
        <v>20</v>
      </c>
      <c r="C94" s="190"/>
      <c r="D94" s="190"/>
      <c r="E94" s="190"/>
      <c r="F94" s="190"/>
      <c r="G94" s="191" t="s">
        <v>28</v>
      </c>
      <c r="H94" s="192" t="s">
        <v>19</v>
      </c>
      <c r="I94" s="90" t="str">
        <f>IF(A94="","",VLOOKUP(A94,Startlist!B:E,3,FALSE)&amp;" / "&amp;VLOOKUP(A94,Startlist!B:E,3,FALSE))</f>
        <v>Margus Raudsepp / Margus Raudsepp</v>
      </c>
      <c r="J94" s="18"/>
    </row>
    <row r="95" spans="1:10" ht="12.75">
      <c r="A95" s="194">
        <v>65</v>
      </c>
      <c r="B95" s="190">
        <v>20</v>
      </c>
      <c r="C95" s="190"/>
      <c r="D95" s="190"/>
      <c r="E95" s="190"/>
      <c r="F95" s="190"/>
      <c r="G95" s="191" t="s">
        <v>28</v>
      </c>
      <c r="H95" s="192" t="s">
        <v>19</v>
      </c>
      <c r="I95" s="90" t="str">
        <f>IF(A95="","",VLOOKUP(A95,Startlist!B:E,3,FALSE)&amp;" / "&amp;VLOOKUP(A95,Startlist!B:E,3,FALSE))</f>
        <v>Margus Raudsepp / Margus Raudsepp</v>
      </c>
      <c r="J95" s="18"/>
    </row>
    <row r="96" spans="1:10" ht="12.75">
      <c r="A96" s="194">
        <v>66</v>
      </c>
      <c r="B96" s="190">
        <v>20</v>
      </c>
      <c r="C96" s="190"/>
      <c r="D96" s="190"/>
      <c r="E96" s="190"/>
      <c r="F96" s="190"/>
      <c r="G96" s="191" t="s">
        <v>28</v>
      </c>
      <c r="H96" s="192" t="s">
        <v>19</v>
      </c>
      <c r="I96" s="90" t="str">
        <f>IF(A96="","",VLOOKUP(A96,Startlist!B:E,3,FALSE)&amp;" / "&amp;VLOOKUP(A96,Startlist!B:E,3,FALSE))</f>
        <v>Mikk Saaron / Mikk Saaron</v>
      </c>
      <c r="J96" s="18"/>
    </row>
    <row r="97" spans="1:10" ht="12.75">
      <c r="A97" s="194">
        <v>68</v>
      </c>
      <c r="B97" s="190">
        <v>20</v>
      </c>
      <c r="C97" s="190"/>
      <c r="D97" s="190"/>
      <c r="E97" s="190"/>
      <c r="F97" s="190"/>
      <c r="G97" s="191" t="s">
        <v>28</v>
      </c>
      <c r="H97" s="192" t="s">
        <v>19</v>
      </c>
      <c r="I97" s="90" t="str">
        <f>IF(A97="","",VLOOKUP(A97,Startlist!B:E,3,FALSE)&amp;" / "&amp;VLOOKUP(A97,Startlist!B:E,3,FALSE))</f>
        <v>Jaak Riisberg / Jaak Riisberg</v>
      </c>
      <c r="J97" s="18"/>
    </row>
    <row r="98" spans="1:10" ht="12.75">
      <c r="A98" s="194">
        <v>68</v>
      </c>
      <c r="B98" s="190">
        <v>20</v>
      </c>
      <c r="C98" s="190"/>
      <c r="D98" s="190"/>
      <c r="E98" s="190"/>
      <c r="F98" s="190"/>
      <c r="G98" s="191" t="s">
        <v>28</v>
      </c>
      <c r="H98" s="192" t="s">
        <v>19</v>
      </c>
      <c r="I98" s="90" t="str">
        <f>IF(A98="","",VLOOKUP(A98,Startlist!B:E,3,FALSE)&amp;" / "&amp;VLOOKUP(A98,Startlist!B:E,3,FALSE))</f>
        <v>Jaak Riisberg / Jaak Riisberg</v>
      </c>
      <c r="J98" s="18"/>
    </row>
    <row r="99" spans="1:10" ht="12.75">
      <c r="A99" s="194">
        <v>71</v>
      </c>
      <c r="B99" s="190"/>
      <c r="C99" s="190">
        <v>60</v>
      </c>
      <c r="D99" s="190"/>
      <c r="E99" s="190"/>
      <c r="F99" s="190"/>
      <c r="G99" s="191" t="s">
        <v>410</v>
      </c>
      <c r="H99" s="192" t="s">
        <v>411</v>
      </c>
      <c r="I99" s="90" t="str">
        <f>IF(A99="","",VLOOKUP(A99,Startlist!B:E,3,FALSE)&amp;" / "&amp;VLOOKUP(A99,Startlist!B:E,3,FALSE))</f>
        <v>Margo Lipp / Margo Lipp</v>
      </c>
      <c r="J99" s="18"/>
    </row>
    <row r="100" spans="1:10" ht="12.75">
      <c r="A100" s="194">
        <v>72</v>
      </c>
      <c r="B100" s="190">
        <v>20</v>
      </c>
      <c r="C100" s="190"/>
      <c r="D100" s="190"/>
      <c r="E100" s="190"/>
      <c r="F100" s="190"/>
      <c r="G100" s="191" t="s">
        <v>28</v>
      </c>
      <c r="H100" s="192" t="s">
        <v>19</v>
      </c>
      <c r="I100" s="90" t="str">
        <f>IF(A100="","",VLOOKUP(A100,Startlist!B:E,3,FALSE)&amp;" / "&amp;VLOOKUP(A100,Startlist!B:E,3,FALSE))</f>
        <v>Aivo Lillepuu / Aivo Lillepuu</v>
      </c>
      <c r="J100" s="18"/>
    </row>
    <row r="101" spans="1:10" ht="12.75">
      <c r="A101" s="194">
        <v>72</v>
      </c>
      <c r="B101" s="190"/>
      <c r="C101" s="190">
        <v>60</v>
      </c>
      <c r="D101" s="190"/>
      <c r="E101" s="190"/>
      <c r="F101" s="190"/>
      <c r="G101" s="191" t="s">
        <v>410</v>
      </c>
      <c r="H101" s="192" t="s">
        <v>411</v>
      </c>
      <c r="I101" s="90" t="str">
        <f>IF(A101="","",VLOOKUP(A101,Startlist!B:E,3,FALSE)&amp;" / "&amp;VLOOKUP(A101,Startlist!B:E,3,FALSE))</f>
        <v>Aivo Lillepuu / Aivo Lillepuu</v>
      </c>
      <c r="J101" s="18"/>
    </row>
    <row r="102" spans="1:10" ht="12.75">
      <c r="A102" s="194">
        <v>73</v>
      </c>
      <c r="B102" s="190">
        <v>60</v>
      </c>
      <c r="C102" s="190"/>
      <c r="D102" s="190"/>
      <c r="E102" s="190"/>
      <c r="F102" s="190"/>
      <c r="G102" s="191" t="s">
        <v>31</v>
      </c>
      <c r="H102" s="192" t="s">
        <v>21</v>
      </c>
      <c r="I102" s="90" t="str">
        <f>IF(A102="","",VLOOKUP(A102,Startlist!B:E,3,FALSE)&amp;" / "&amp;VLOOKUP(A102,Startlist!B:E,3,FALSE))</f>
        <v>Reigo Raadik / Reigo Raadik</v>
      </c>
      <c r="J102" s="18"/>
    </row>
    <row r="103" spans="1:10" ht="12.75">
      <c r="A103" s="194">
        <v>75</v>
      </c>
      <c r="B103" s="190">
        <v>20</v>
      </c>
      <c r="C103" s="190"/>
      <c r="D103" s="190"/>
      <c r="E103" s="190"/>
      <c r="F103" s="190"/>
      <c r="G103" s="191" t="s">
        <v>30</v>
      </c>
      <c r="H103" s="192" t="s">
        <v>20</v>
      </c>
      <c r="I103" s="90" t="str">
        <f>IF(A103="","",VLOOKUP(A103,Startlist!B:E,3,FALSE)&amp;" / "&amp;VLOOKUP(A103,Startlist!B:E,3,FALSE))</f>
        <v>Heikko Tiits / Heikko Tiits</v>
      </c>
      <c r="J103" s="18"/>
    </row>
    <row r="104" spans="1:10" ht="12.75">
      <c r="A104" s="194">
        <v>75</v>
      </c>
      <c r="B104" s="190"/>
      <c r="C104" s="190">
        <v>60</v>
      </c>
      <c r="D104" s="190"/>
      <c r="E104" s="190"/>
      <c r="F104" s="190"/>
      <c r="G104" s="191" t="s">
        <v>29</v>
      </c>
      <c r="H104" s="192" t="s">
        <v>23</v>
      </c>
      <c r="I104" s="90" t="str">
        <f>IF(A104="","",VLOOKUP(A104,Startlist!B:E,3,FALSE)&amp;" / "&amp;VLOOKUP(A104,Startlist!B:E,3,FALSE))</f>
        <v>Heikko Tiits / Heikko Tiits</v>
      </c>
      <c r="J104" s="18"/>
    </row>
    <row r="105" spans="1:10" ht="12.75">
      <c r="A105" s="194">
        <v>75</v>
      </c>
      <c r="B105" s="190"/>
      <c r="C105" s="190"/>
      <c r="D105" s="190">
        <v>60</v>
      </c>
      <c r="E105" s="190"/>
      <c r="F105" s="190"/>
      <c r="G105" s="191" t="s">
        <v>29</v>
      </c>
      <c r="H105" s="192" t="s">
        <v>25</v>
      </c>
      <c r="I105" s="90" t="str">
        <f>IF(A105="","",VLOOKUP(A105,Startlist!B:E,3,FALSE)&amp;" / "&amp;VLOOKUP(A105,Startlist!B:E,3,FALSE))</f>
        <v>Heikko Tiits / Heikko Tiits</v>
      </c>
      <c r="J105" s="18"/>
    </row>
    <row r="106" spans="1:10" ht="12.75">
      <c r="A106" s="194">
        <v>77</v>
      </c>
      <c r="B106" s="190">
        <v>20</v>
      </c>
      <c r="C106" s="190"/>
      <c r="D106" s="190"/>
      <c r="E106" s="190"/>
      <c r="F106" s="190"/>
      <c r="G106" s="191" t="s">
        <v>28</v>
      </c>
      <c r="H106" s="192" t="s">
        <v>19</v>
      </c>
      <c r="I106" s="90" t="str">
        <f>IF(A106="","",VLOOKUP(A106,Startlist!B:E,3,FALSE)&amp;" / "&amp;VLOOKUP(A106,Startlist!B:E,3,FALSE))</f>
        <v>Kaimar Kittus / Kaimar Kittus</v>
      </c>
      <c r="J106" s="18"/>
    </row>
    <row r="107" spans="1:10" ht="12.75">
      <c r="A107" s="194">
        <v>77</v>
      </c>
      <c r="B107" s="190">
        <v>20</v>
      </c>
      <c r="C107" s="190"/>
      <c r="D107" s="190"/>
      <c r="E107" s="190"/>
      <c r="F107" s="190"/>
      <c r="G107" s="191" t="s">
        <v>30</v>
      </c>
      <c r="H107" s="192" t="s">
        <v>20</v>
      </c>
      <c r="I107" s="90" t="str">
        <f>IF(A107="","",VLOOKUP(A107,Startlist!B:E,3,FALSE)&amp;" / "&amp;VLOOKUP(A107,Startlist!B:E,3,FALSE))</f>
        <v>Kaimar Kittus / Kaimar Kittus</v>
      </c>
      <c r="J107" s="18"/>
    </row>
    <row r="108" spans="1:10" ht="12.75">
      <c r="A108" s="205">
        <v>78</v>
      </c>
      <c r="B108" s="210">
        <v>20</v>
      </c>
      <c r="C108" s="210"/>
      <c r="D108" s="210"/>
      <c r="E108" s="210"/>
      <c r="F108" s="210"/>
      <c r="G108" s="191" t="s">
        <v>28</v>
      </c>
      <c r="H108" s="192" t="s">
        <v>19</v>
      </c>
      <c r="I108" s="90" t="str">
        <f>IF(A108="","",VLOOKUP(A108,Startlist!B:E,3,FALSE)&amp;" / "&amp;VLOOKUP(A108,Startlist!B:E,3,FALSE))</f>
        <v>Helar Arge / Helar Arge</v>
      </c>
      <c r="J108" s="18"/>
    </row>
    <row r="109" spans="1:10" ht="12.75">
      <c r="A109" s="194">
        <v>82</v>
      </c>
      <c r="B109" s="190"/>
      <c r="C109" s="190">
        <v>20</v>
      </c>
      <c r="D109" s="190"/>
      <c r="E109" s="190"/>
      <c r="F109" s="190"/>
      <c r="G109" s="191" t="s">
        <v>28</v>
      </c>
      <c r="H109" s="192" t="s">
        <v>22</v>
      </c>
      <c r="I109" s="90" t="str">
        <f>IF(A109="","",VLOOKUP(A109,Startlist!B:E,3,FALSE)&amp;" / "&amp;VLOOKUP(A109,Startlist!B:E,3,FALSE))</f>
        <v>Raido Värik / Raido Värik</v>
      </c>
      <c r="J109" s="18"/>
    </row>
    <row r="110" spans="1:10" ht="12.75">
      <c r="A110" s="194">
        <v>82</v>
      </c>
      <c r="B110" s="190"/>
      <c r="C110" s="190">
        <v>20</v>
      </c>
      <c r="D110" s="190"/>
      <c r="E110" s="190"/>
      <c r="F110" s="190"/>
      <c r="G110" s="191" t="s">
        <v>30</v>
      </c>
      <c r="H110" s="192" t="s">
        <v>24</v>
      </c>
      <c r="I110" s="90" t="str">
        <f>IF(A110="","",VLOOKUP(A110,Startlist!B:E,3,FALSE)&amp;" / "&amp;VLOOKUP(A110,Startlist!B:E,3,FALSE))</f>
        <v>Raido Värik / Raido Värik</v>
      </c>
      <c r="J110" s="18"/>
    </row>
    <row r="111" spans="1:10" ht="12.75">
      <c r="A111" s="194">
        <v>82</v>
      </c>
      <c r="B111" s="190"/>
      <c r="C111" s="190"/>
      <c r="D111" s="190">
        <v>20</v>
      </c>
      <c r="E111" s="190"/>
      <c r="F111" s="190"/>
      <c r="G111" s="191" t="s">
        <v>30</v>
      </c>
      <c r="H111" s="192" t="s">
        <v>27</v>
      </c>
      <c r="I111" s="90" t="str">
        <f>IF(A111="","",VLOOKUP(A111,Startlist!B:E,3,FALSE)&amp;" / "&amp;VLOOKUP(A111,Startlist!B:E,3,FALSE))</f>
        <v>Raido Värik / Raido Värik</v>
      </c>
      <c r="J111" s="18"/>
    </row>
    <row r="112" spans="1:10" ht="12.75">
      <c r="A112" s="194">
        <v>83</v>
      </c>
      <c r="B112" s="190">
        <v>20</v>
      </c>
      <c r="C112" s="190"/>
      <c r="D112" s="190"/>
      <c r="E112" s="190"/>
      <c r="F112" s="190"/>
      <c r="G112" s="191" t="s">
        <v>30</v>
      </c>
      <c r="H112" s="192" t="s">
        <v>21</v>
      </c>
      <c r="I112" s="90" t="str">
        <f>IF(A112="","",VLOOKUP(A112,Startlist!B:E,3,FALSE)&amp;" / "&amp;VLOOKUP(A112,Startlist!B:E,3,FALSE))</f>
        <v>Aira Lepp / Aira Lepp</v>
      </c>
      <c r="J112" s="18"/>
    </row>
    <row r="113" spans="1:10" ht="12.75">
      <c r="A113" s="205">
        <v>84</v>
      </c>
      <c r="B113" s="210">
        <v>20</v>
      </c>
      <c r="C113" s="210"/>
      <c r="D113" s="210"/>
      <c r="E113" s="210"/>
      <c r="F113" s="210"/>
      <c r="G113" s="191" t="s">
        <v>28</v>
      </c>
      <c r="H113" s="192" t="s">
        <v>19</v>
      </c>
      <c r="I113" s="90" t="str">
        <f>IF(A113="","",VLOOKUP(A113,Startlist!B:E,3,FALSE)&amp;" / "&amp;VLOOKUP(A113,Startlist!B:E,3,FALSE))</f>
        <v>Janno Johanson / Janno Johanson</v>
      </c>
      <c r="J113" s="18"/>
    </row>
    <row r="114" spans="1:10" ht="12.75">
      <c r="A114" s="194">
        <v>84</v>
      </c>
      <c r="B114" s="190">
        <v>20</v>
      </c>
      <c r="C114" s="190"/>
      <c r="D114" s="190"/>
      <c r="E114" s="190"/>
      <c r="F114" s="190"/>
      <c r="G114" s="191" t="s">
        <v>30</v>
      </c>
      <c r="H114" s="192" t="s">
        <v>21</v>
      </c>
      <c r="I114" s="90" t="str">
        <f>IF(A114="","",VLOOKUP(A114,Startlist!B:E,3,FALSE)&amp;" / "&amp;VLOOKUP(A114,Startlist!B:E,3,FALSE))</f>
        <v>Janno Johanson / Janno Johanson</v>
      </c>
      <c r="J114" s="18"/>
    </row>
    <row r="115" spans="1:10" ht="12.75">
      <c r="A115" s="194">
        <v>85</v>
      </c>
      <c r="B115" s="190"/>
      <c r="C115" s="190"/>
      <c r="D115" s="190">
        <v>60</v>
      </c>
      <c r="E115" s="190"/>
      <c r="F115" s="190"/>
      <c r="G115" s="191" t="s">
        <v>29</v>
      </c>
      <c r="H115" s="192" t="s">
        <v>25</v>
      </c>
      <c r="I115" s="90" t="str">
        <f>IF(A115="","",VLOOKUP(A115,Startlist!B:E,3,FALSE)&amp;" / "&amp;VLOOKUP(A115,Startlist!B:E,3,FALSE))</f>
        <v>Kaido Kask / Kaido Kask</v>
      </c>
      <c r="J115" s="18"/>
    </row>
    <row r="116" spans="1:10" ht="12.75">
      <c r="A116" s="194">
        <v>85</v>
      </c>
      <c r="B116" s="190"/>
      <c r="C116" s="190"/>
      <c r="D116" s="190">
        <v>60</v>
      </c>
      <c r="E116" s="190"/>
      <c r="F116" s="190"/>
      <c r="G116" s="191" t="s">
        <v>29</v>
      </c>
      <c r="H116" s="192" t="s">
        <v>27</v>
      </c>
      <c r="I116" s="90" t="str">
        <f>IF(A116="","",VLOOKUP(A116,Startlist!B:E,3,FALSE)&amp;" / "&amp;VLOOKUP(A116,Startlist!B:E,3,FALSE))</f>
        <v>Kaido Kask / Kaido Kask</v>
      </c>
      <c r="J116" s="18"/>
    </row>
    <row r="117" spans="1:10" ht="12.75">
      <c r="A117" s="194">
        <v>85</v>
      </c>
      <c r="B117" s="190"/>
      <c r="C117" s="190"/>
      <c r="D117" s="190">
        <v>20</v>
      </c>
      <c r="E117" s="190"/>
      <c r="F117" s="190"/>
      <c r="G117" s="191" t="s">
        <v>30</v>
      </c>
      <c r="H117" s="192" t="s">
        <v>27</v>
      </c>
      <c r="I117" s="90" t="str">
        <f>IF(A117="","",VLOOKUP(A117,Startlist!B:E,3,FALSE)&amp;" / "&amp;VLOOKUP(A117,Startlist!B:E,3,FALSE))</f>
        <v>Kaido Kask / Kaido Kask</v>
      </c>
      <c r="J117" s="18"/>
    </row>
    <row r="118" spans="1:10" ht="12.75">
      <c r="A118" s="205">
        <v>87</v>
      </c>
      <c r="B118" s="210">
        <v>20</v>
      </c>
      <c r="C118" s="210"/>
      <c r="D118" s="210"/>
      <c r="E118" s="210"/>
      <c r="F118" s="210"/>
      <c r="G118" s="191" t="s">
        <v>28</v>
      </c>
      <c r="H118" s="192" t="s">
        <v>19</v>
      </c>
      <c r="I118" s="90" t="str">
        <f>IF(A118="","",VLOOKUP(A118,Startlist!B:E,3,FALSE)&amp;" / "&amp;VLOOKUP(A118,Startlist!B:E,3,FALSE))</f>
        <v>Kristo Vahter / Kristo Vahter</v>
      </c>
      <c r="J118" s="18"/>
    </row>
    <row r="119" spans="1:10" ht="12.75">
      <c r="A119" s="194">
        <v>88</v>
      </c>
      <c r="B119" s="190">
        <v>20</v>
      </c>
      <c r="C119" s="190"/>
      <c r="D119" s="190"/>
      <c r="E119" s="190"/>
      <c r="F119" s="190"/>
      <c r="G119" s="191" t="s">
        <v>28</v>
      </c>
      <c r="H119" s="192" t="s">
        <v>20</v>
      </c>
      <c r="I119" s="90" t="str">
        <f>IF(A119="","",VLOOKUP(A119,Startlist!B:E,3,FALSE)&amp;" / "&amp;VLOOKUP(A119,Startlist!B:E,3,FALSE))</f>
        <v>Silver Vahstein / Silver Vahstein</v>
      </c>
      <c r="J119" s="18"/>
    </row>
    <row r="120" spans="1:10" ht="12.75">
      <c r="A120" s="194">
        <v>88</v>
      </c>
      <c r="B120" s="190"/>
      <c r="C120" s="190">
        <v>20</v>
      </c>
      <c r="D120" s="190"/>
      <c r="E120" s="190"/>
      <c r="F120" s="190"/>
      <c r="G120" s="191" t="s">
        <v>28</v>
      </c>
      <c r="H120" s="192" t="s">
        <v>22</v>
      </c>
      <c r="I120" s="90" t="str">
        <f>IF(A120="","",VLOOKUP(A120,Startlist!B:E,3,FALSE)&amp;" / "&amp;VLOOKUP(A120,Startlist!B:E,3,FALSE))</f>
        <v>Silver Vahstein / Silver Vahstein</v>
      </c>
      <c r="J120" s="18"/>
    </row>
    <row r="121" spans="1:10" ht="12.75">
      <c r="A121" s="194">
        <v>88</v>
      </c>
      <c r="B121" s="190"/>
      <c r="C121" s="190">
        <v>20</v>
      </c>
      <c r="D121" s="190"/>
      <c r="E121" s="190"/>
      <c r="F121" s="190"/>
      <c r="G121" s="191" t="s">
        <v>28</v>
      </c>
      <c r="H121" s="192" t="s">
        <v>22</v>
      </c>
      <c r="I121" s="90" t="str">
        <f>IF(A121="","",VLOOKUP(A121,Startlist!B:E,3,FALSE)&amp;" / "&amp;VLOOKUP(A121,Startlist!B:E,3,FALSE))</f>
        <v>Silver Vahstein / Silver Vahstein</v>
      </c>
      <c r="J121" s="18"/>
    </row>
    <row r="122" spans="1:10" ht="12.75">
      <c r="A122" s="194">
        <v>88</v>
      </c>
      <c r="B122" s="190"/>
      <c r="C122" s="190">
        <v>20</v>
      </c>
      <c r="D122" s="190"/>
      <c r="E122" s="190"/>
      <c r="F122" s="190"/>
      <c r="G122" s="191" t="s">
        <v>30</v>
      </c>
      <c r="H122" s="192" t="s">
        <v>24</v>
      </c>
      <c r="I122" s="90" t="str">
        <f>IF(A122="","",VLOOKUP(A122,Startlist!B:E,3,FALSE)&amp;" / "&amp;VLOOKUP(A122,Startlist!B:E,3,FALSE))</f>
        <v>Silver Vahstein / Silver Vahstein</v>
      </c>
      <c r="J122" s="18"/>
    </row>
    <row r="123" spans="1:10" ht="12.75">
      <c r="A123" s="194">
        <v>88</v>
      </c>
      <c r="B123" s="190"/>
      <c r="C123" s="190"/>
      <c r="D123" s="190">
        <v>20</v>
      </c>
      <c r="E123" s="190"/>
      <c r="F123" s="190"/>
      <c r="G123" s="191" t="s">
        <v>30</v>
      </c>
      <c r="H123" s="192" t="s">
        <v>27</v>
      </c>
      <c r="I123" s="90" t="str">
        <f>IF(A123="","",VLOOKUP(A123,Startlist!B:E,3,FALSE)&amp;" / "&amp;VLOOKUP(A123,Startlist!B:E,3,FALSE))</f>
        <v>Silver Vahstein / Silver Vahstein</v>
      </c>
      <c r="J123" s="18"/>
    </row>
    <row r="124" spans="1:10" ht="12.75">
      <c r="A124" s="194">
        <v>89</v>
      </c>
      <c r="B124" s="190">
        <v>20</v>
      </c>
      <c r="C124" s="190"/>
      <c r="D124" s="190"/>
      <c r="E124" s="190"/>
      <c r="F124" s="190"/>
      <c r="G124" s="191" t="s">
        <v>28</v>
      </c>
      <c r="H124" s="192" t="s">
        <v>19</v>
      </c>
      <c r="I124" s="90" t="str">
        <f>IF(A124="","",VLOOKUP(A124,Startlist!B:E,3,FALSE)&amp;" / "&amp;VLOOKUP(A124,Startlist!B:E,3,FALSE))</f>
        <v>Neddy-Martin Toom / Neddy-Martin Toom</v>
      </c>
      <c r="J124" s="18"/>
    </row>
    <row r="125" spans="1:10" ht="12.75">
      <c r="A125" s="194">
        <v>89</v>
      </c>
      <c r="B125" s="190"/>
      <c r="C125" s="190"/>
      <c r="D125" s="190">
        <v>60</v>
      </c>
      <c r="E125" s="190"/>
      <c r="F125" s="190"/>
      <c r="G125" s="191" t="s">
        <v>29</v>
      </c>
      <c r="H125" s="192" t="s">
        <v>27</v>
      </c>
      <c r="I125" s="90" t="str">
        <f>IF(A125="","",VLOOKUP(A125,Startlist!B:E,3,FALSE)&amp;" / "&amp;VLOOKUP(A125,Startlist!B:E,3,FALSE))</f>
        <v>Neddy-Martin Toom / Neddy-Martin Toom</v>
      </c>
      <c r="J125" s="18"/>
    </row>
    <row r="126" spans="1:10" ht="12.75">
      <c r="A126" s="194">
        <v>91</v>
      </c>
      <c r="B126" s="190">
        <v>20</v>
      </c>
      <c r="C126" s="190"/>
      <c r="D126" s="190"/>
      <c r="E126" s="190"/>
      <c r="F126" s="190"/>
      <c r="G126" s="191" t="s">
        <v>28</v>
      </c>
      <c r="H126" s="192" t="s">
        <v>19</v>
      </c>
      <c r="I126" s="90" t="str">
        <f>IF(A126="","",VLOOKUP(A126,Startlist!B:E,3,FALSE)&amp;" / "&amp;VLOOKUP(A126,Startlist!B:E,3,FALSE))</f>
        <v>Gerhard Toom / Gerhard Toom</v>
      </c>
      <c r="J126" s="18"/>
    </row>
    <row r="127" spans="1:10" ht="12.75">
      <c r="A127" s="194">
        <v>91</v>
      </c>
      <c r="B127" s="190"/>
      <c r="C127" s="190">
        <v>20</v>
      </c>
      <c r="D127" s="190"/>
      <c r="E127" s="190"/>
      <c r="F127" s="190"/>
      <c r="G127" s="191" t="s">
        <v>28</v>
      </c>
      <c r="H127" s="192" t="s">
        <v>22</v>
      </c>
      <c r="I127" s="90" t="str">
        <f>IF(A127="","",VLOOKUP(A127,Startlist!B:E,3,FALSE)&amp;" / "&amp;VLOOKUP(A127,Startlist!B:E,3,FALSE))</f>
        <v>Gerhard Toom / Gerhard Toom</v>
      </c>
      <c r="J127" s="18"/>
    </row>
    <row r="128" spans="1:10" ht="12.75">
      <c r="A128" s="194">
        <v>91</v>
      </c>
      <c r="B128" s="190"/>
      <c r="C128" s="190">
        <v>20</v>
      </c>
      <c r="D128" s="190"/>
      <c r="E128" s="190"/>
      <c r="F128" s="190"/>
      <c r="G128" s="191" t="s">
        <v>30</v>
      </c>
      <c r="H128" s="192" t="s">
        <v>24</v>
      </c>
      <c r="I128" s="90" t="str">
        <f>IF(A128="","",VLOOKUP(A128,Startlist!B:E,3,FALSE)&amp;" / "&amp;VLOOKUP(A128,Startlist!B:E,3,FALSE))</f>
        <v>Gerhard Toom / Gerhard Toom</v>
      </c>
      <c r="J128" s="18"/>
    </row>
    <row r="129" spans="1:10" ht="12.75">
      <c r="A129" s="194">
        <v>91</v>
      </c>
      <c r="B129" s="190"/>
      <c r="C129" s="190"/>
      <c r="D129" s="190">
        <v>20</v>
      </c>
      <c r="E129" s="190"/>
      <c r="F129" s="190"/>
      <c r="G129" s="191" t="s">
        <v>28</v>
      </c>
      <c r="H129" s="192" t="s">
        <v>25</v>
      </c>
      <c r="I129" s="90" t="str">
        <f>IF(A129="","",VLOOKUP(A129,Startlist!B:E,3,FALSE)&amp;" / "&amp;VLOOKUP(A129,Startlist!B:E,3,FALSE))</f>
        <v>Gerhard Toom / Gerhard Toom</v>
      </c>
      <c r="J129" s="18"/>
    </row>
    <row r="130" spans="1:10" ht="12.75">
      <c r="A130" s="194">
        <v>91</v>
      </c>
      <c r="B130" s="190"/>
      <c r="C130" s="190"/>
      <c r="D130" s="190">
        <v>20</v>
      </c>
      <c r="E130" s="190"/>
      <c r="F130" s="190"/>
      <c r="G130" s="191" t="s">
        <v>30</v>
      </c>
      <c r="H130" s="192" t="s">
        <v>27</v>
      </c>
      <c r="I130" s="90" t="str">
        <f>IF(A130="","",VLOOKUP(A130,Startlist!B:E,3,FALSE)&amp;" / "&amp;VLOOKUP(A130,Startlist!B:E,3,FALSE))</f>
        <v>Gerhard Toom / Gerhard Toom</v>
      </c>
      <c r="J130" s="18"/>
    </row>
    <row r="131" spans="1:10" ht="12.75">
      <c r="A131" s="194">
        <v>94</v>
      </c>
      <c r="B131" s="190"/>
      <c r="C131" s="190">
        <v>60</v>
      </c>
      <c r="D131" s="190"/>
      <c r="E131" s="190"/>
      <c r="F131" s="190"/>
      <c r="G131" s="191" t="s">
        <v>29</v>
      </c>
      <c r="H131" s="192" t="s">
        <v>23</v>
      </c>
      <c r="I131" s="90" t="str">
        <f>IF(A131="","",VLOOKUP(A131,Startlist!B:E,3,FALSE)&amp;" / "&amp;VLOOKUP(A131,Startlist!B:E,3,FALSE))</f>
        <v>Ruslan Pleshanov / Ruslan Pleshanov</v>
      </c>
      <c r="J131" s="18"/>
    </row>
    <row r="132" spans="1:10" ht="12.75">
      <c r="A132" s="194">
        <v>95</v>
      </c>
      <c r="B132" s="190">
        <v>20</v>
      </c>
      <c r="C132" s="190"/>
      <c r="D132" s="190"/>
      <c r="E132" s="190"/>
      <c r="F132" s="190"/>
      <c r="G132" s="191" t="s">
        <v>28</v>
      </c>
      <c r="H132" s="192" t="s">
        <v>19</v>
      </c>
      <c r="I132" s="90" t="str">
        <f>IF(A132="","",VLOOKUP(A132,Startlist!B:E,3,FALSE)&amp;" / "&amp;VLOOKUP(A132,Startlist!B:E,3,FALSE))</f>
        <v>Chris Männik / Chris Männik</v>
      </c>
      <c r="J132" s="18"/>
    </row>
    <row r="133" spans="1:10" ht="12.75">
      <c r="A133" s="194">
        <v>95</v>
      </c>
      <c r="B133" s="190"/>
      <c r="C133" s="190">
        <v>20</v>
      </c>
      <c r="D133" s="190"/>
      <c r="E133" s="190"/>
      <c r="F133" s="190"/>
      <c r="G133" s="191" t="s">
        <v>28</v>
      </c>
      <c r="H133" s="192" t="s">
        <v>22</v>
      </c>
      <c r="I133" s="90" t="str">
        <f>IF(A133="","",VLOOKUP(A133,Startlist!B:E,3,FALSE)&amp;" / "&amp;VLOOKUP(A133,Startlist!B:E,3,FALSE))</f>
        <v>Chris Männik / Chris Männik</v>
      </c>
      <c r="J133" s="18"/>
    </row>
    <row r="134" spans="1:10" ht="12.75">
      <c r="A134" s="194">
        <v>96</v>
      </c>
      <c r="B134" s="190">
        <v>20</v>
      </c>
      <c r="C134" s="190"/>
      <c r="D134" s="190"/>
      <c r="E134" s="190"/>
      <c r="F134" s="190"/>
      <c r="G134" s="191" t="s">
        <v>28</v>
      </c>
      <c r="H134" s="192" t="s">
        <v>19</v>
      </c>
      <c r="I134" s="90" t="str">
        <f>IF(A134="","",VLOOKUP(A134,Startlist!B:E,3,FALSE)&amp;" / "&amp;VLOOKUP(A134,Startlist!B:E,3,FALSE))</f>
        <v>Gunnar Kuuba / Gunnar Kuuba</v>
      </c>
      <c r="J134" s="18"/>
    </row>
    <row r="135" spans="1:10" ht="12.75">
      <c r="A135" s="194">
        <v>96</v>
      </c>
      <c r="B135" s="190">
        <v>20</v>
      </c>
      <c r="C135" s="190"/>
      <c r="D135" s="190"/>
      <c r="E135" s="190"/>
      <c r="F135" s="190"/>
      <c r="G135" s="191" t="s">
        <v>30</v>
      </c>
      <c r="H135" s="192" t="s">
        <v>20</v>
      </c>
      <c r="I135" s="90" t="str">
        <f>IF(A135="","",VLOOKUP(A135,Startlist!B:E,3,FALSE)&amp;" / "&amp;VLOOKUP(A135,Startlist!B:E,3,FALSE))</f>
        <v>Gunnar Kuuba / Gunnar Kuuba</v>
      </c>
      <c r="J135" s="18"/>
    </row>
    <row r="136" spans="1:10" ht="12.75">
      <c r="A136" s="194">
        <v>96</v>
      </c>
      <c r="B136" s="190">
        <v>20</v>
      </c>
      <c r="C136" s="190"/>
      <c r="D136" s="190"/>
      <c r="E136" s="190"/>
      <c r="F136" s="190"/>
      <c r="G136" s="191" t="s">
        <v>30</v>
      </c>
      <c r="H136" s="192" t="s">
        <v>20</v>
      </c>
      <c r="I136" s="90" t="str">
        <f>IF(A136="","",VLOOKUP(A136,Startlist!B:E,3,FALSE)&amp;" / "&amp;VLOOKUP(A136,Startlist!B:E,3,FALSE))</f>
        <v>Gunnar Kuuba / Gunnar Kuuba</v>
      </c>
      <c r="J136" s="18"/>
    </row>
    <row r="137" spans="1:10" ht="12.75">
      <c r="A137" s="194">
        <v>96</v>
      </c>
      <c r="B137" s="190">
        <v>20</v>
      </c>
      <c r="C137" s="190"/>
      <c r="D137" s="190"/>
      <c r="E137" s="190"/>
      <c r="F137" s="190"/>
      <c r="G137" s="191" t="s">
        <v>30</v>
      </c>
      <c r="H137" s="192" t="s">
        <v>21</v>
      </c>
      <c r="I137" s="90" t="str">
        <f>IF(A137="","",VLOOKUP(A137,Startlist!B:E,3,FALSE)&amp;" / "&amp;VLOOKUP(A137,Startlist!B:E,3,FALSE))</f>
        <v>Gunnar Kuuba / Gunnar Kuuba</v>
      </c>
      <c r="J137" s="18"/>
    </row>
    <row r="138" spans="1:10" ht="12.75">
      <c r="A138" s="194">
        <v>96</v>
      </c>
      <c r="B138" s="190"/>
      <c r="C138" s="190"/>
      <c r="D138" s="190">
        <v>20</v>
      </c>
      <c r="E138" s="190"/>
      <c r="F138" s="190"/>
      <c r="G138" s="191" t="s">
        <v>28</v>
      </c>
      <c r="H138" s="192" t="s">
        <v>25</v>
      </c>
      <c r="I138" s="90" t="str">
        <f>IF(A138="","",VLOOKUP(A138,Startlist!B:E,3,FALSE)&amp;" / "&amp;VLOOKUP(A138,Startlist!B:E,3,FALSE))</f>
        <v>Gunnar Kuuba / Gunnar Kuuba</v>
      </c>
      <c r="J138" s="18"/>
    </row>
    <row r="139" spans="1:10" ht="12.75">
      <c r="A139" s="194">
        <v>99</v>
      </c>
      <c r="B139" s="190">
        <v>20</v>
      </c>
      <c r="C139" s="190"/>
      <c r="D139" s="190"/>
      <c r="E139" s="190"/>
      <c r="F139" s="190"/>
      <c r="G139" s="191" t="s">
        <v>28</v>
      </c>
      <c r="H139" s="192" t="s">
        <v>20</v>
      </c>
      <c r="I139" s="90" t="str">
        <f>IF(A139="","",VLOOKUP(A139,Startlist!B:E,3,FALSE)&amp;" / "&amp;VLOOKUP(A139,Startlist!B:E,3,FALSE))</f>
        <v>Peeter Kask / Peeter Kask</v>
      </c>
      <c r="J139" s="18"/>
    </row>
    <row r="140" spans="1:10" ht="12.75">
      <c r="A140" s="194">
        <v>101</v>
      </c>
      <c r="B140" s="190"/>
      <c r="C140" s="190">
        <v>60</v>
      </c>
      <c r="D140" s="190"/>
      <c r="E140" s="190"/>
      <c r="F140" s="190"/>
      <c r="G140" s="191" t="s">
        <v>410</v>
      </c>
      <c r="H140" s="192" t="s">
        <v>411</v>
      </c>
      <c r="I140" s="90" t="str">
        <f>IF(A140="","",VLOOKUP(A140,Startlist!B:E,3,FALSE)&amp;" / "&amp;VLOOKUP(A140,Startlist!B:E,3,FALSE))</f>
        <v>Indrek Mäestu / Indrek Mäestu</v>
      </c>
      <c r="J140" s="18"/>
    </row>
    <row r="141" spans="1:10" ht="12.75">
      <c r="A141" s="194">
        <v>102</v>
      </c>
      <c r="B141" s="190">
        <v>20</v>
      </c>
      <c r="C141" s="190"/>
      <c r="D141" s="190"/>
      <c r="E141" s="190"/>
      <c r="F141" s="190"/>
      <c r="G141" s="191" t="s">
        <v>30</v>
      </c>
      <c r="H141" s="192" t="s">
        <v>20</v>
      </c>
      <c r="I141" s="90" t="str">
        <f>IF(A141="","",VLOOKUP(A141,Startlist!B:E,3,FALSE)&amp;" / "&amp;VLOOKUP(A141,Startlist!B:E,3,FALSE))</f>
        <v>Kaido Märss / Kaido Märss</v>
      </c>
      <c r="J141" s="18"/>
    </row>
    <row r="142" spans="1:10" ht="12.75">
      <c r="A142" s="194">
        <v>102</v>
      </c>
      <c r="B142" s="190">
        <v>20</v>
      </c>
      <c r="C142" s="190"/>
      <c r="D142" s="190"/>
      <c r="E142" s="190"/>
      <c r="F142" s="190"/>
      <c r="G142" s="191" t="s">
        <v>30</v>
      </c>
      <c r="H142" s="192" t="s">
        <v>21</v>
      </c>
      <c r="I142" s="90" t="str">
        <f>IF(A142="","",VLOOKUP(A142,Startlist!B:E,3,FALSE)&amp;" / "&amp;VLOOKUP(A142,Startlist!B:E,3,FALSE))</f>
        <v>Kaido Märss / Kaido Märss</v>
      </c>
      <c r="J142" s="18"/>
    </row>
    <row r="143" spans="1:10" ht="12.75">
      <c r="A143" s="194">
        <v>102</v>
      </c>
      <c r="B143" s="190"/>
      <c r="C143" s="190"/>
      <c r="D143" s="190">
        <v>20</v>
      </c>
      <c r="E143" s="190"/>
      <c r="F143" s="190"/>
      <c r="G143" s="191" t="s">
        <v>30</v>
      </c>
      <c r="H143" s="192" t="s">
        <v>27</v>
      </c>
      <c r="I143" s="90" t="str">
        <f>IF(A143="","",VLOOKUP(A143,Startlist!B:E,3,FALSE)&amp;" / "&amp;VLOOKUP(A143,Startlist!B:E,3,FALSE))</f>
        <v>Kaido Märss / Kaido Märss</v>
      </c>
      <c r="J143" s="18"/>
    </row>
    <row r="144" spans="1:10" ht="12.75">
      <c r="A144" s="194">
        <v>104</v>
      </c>
      <c r="B144" s="190">
        <v>20</v>
      </c>
      <c r="C144" s="190"/>
      <c r="D144" s="190"/>
      <c r="E144" s="190"/>
      <c r="F144" s="190"/>
      <c r="G144" s="191" t="s">
        <v>28</v>
      </c>
      <c r="H144" s="192" t="s">
        <v>21</v>
      </c>
      <c r="I144" s="90" t="str">
        <f>IF(A144="","",VLOOKUP(A144,Startlist!B:E,3,FALSE)&amp;" / "&amp;VLOOKUP(A144,Startlist!B:E,3,FALSE))</f>
        <v>Marvin Tamm / Marvin Tamm</v>
      </c>
      <c r="J144" s="18"/>
    </row>
    <row r="145" spans="1:10" ht="12.75">
      <c r="A145" s="194">
        <v>105</v>
      </c>
      <c r="B145" s="190">
        <v>20</v>
      </c>
      <c r="C145" s="190"/>
      <c r="D145" s="190"/>
      <c r="E145" s="190"/>
      <c r="F145" s="190"/>
      <c r="G145" s="191" t="s">
        <v>28</v>
      </c>
      <c r="H145" s="192" t="s">
        <v>19</v>
      </c>
      <c r="I145" s="90"/>
      <c r="J145" s="18"/>
    </row>
    <row r="146" spans="1:10" ht="12.75">
      <c r="A146" s="194">
        <v>106</v>
      </c>
      <c r="B146" s="190">
        <v>20</v>
      </c>
      <c r="C146" s="190"/>
      <c r="D146" s="190"/>
      <c r="E146" s="190"/>
      <c r="F146" s="190"/>
      <c r="G146" s="191" t="s">
        <v>28</v>
      </c>
      <c r="H146" s="192" t="s">
        <v>19</v>
      </c>
      <c r="I146" s="90" t="str">
        <f>IF(A146="","",VLOOKUP(A146,Startlist!B:E,3,FALSE)&amp;" / "&amp;VLOOKUP(A146,Startlist!B:E,3,FALSE))</f>
        <v>Siim Juss / Siim Juss</v>
      </c>
      <c r="J146" s="18"/>
    </row>
    <row r="147" spans="1:10" ht="12.75">
      <c r="A147" s="194">
        <v>106</v>
      </c>
      <c r="B147" s="190">
        <v>20</v>
      </c>
      <c r="C147" s="190"/>
      <c r="D147" s="190"/>
      <c r="E147" s="190"/>
      <c r="F147" s="190"/>
      <c r="G147" s="191" t="s">
        <v>30</v>
      </c>
      <c r="H147" s="192" t="s">
        <v>20</v>
      </c>
      <c r="I147" s="90" t="str">
        <f>IF(A147="","",VLOOKUP(A147,Startlist!B:E,3,FALSE)&amp;" / "&amp;VLOOKUP(A147,Startlist!B:E,3,FALSE))</f>
        <v>Siim Juss / Siim Juss</v>
      </c>
      <c r="J147" s="18"/>
    </row>
    <row r="148" spans="1:10" ht="12.75">
      <c r="A148" s="194">
        <v>107</v>
      </c>
      <c r="B148" s="190"/>
      <c r="C148" s="190"/>
      <c r="D148" s="190">
        <v>60</v>
      </c>
      <c r="E148" s="190"/>
      <c r="F148" s="190"/>
      <c r="G148" s="191" t="s">
        <v>29</v>
      </c>
      <c r="H148" s="192" t="s">
        <v>27</v>
      </c>
      <c r="I148" s="90" t="str">
        <f>IF(A148="","",VLOOKUP(A148,Startlist!B:E,3,FALSE)&amp;" / "&amp;VLOOKUP(A148,Startlist!B:E,3,FALSE))</f>
        <v>Alvar Udu / Alvar Udu</v>
      </c>
      <c r="J148" s="18"/>
    </row>
    <row r="149" spans="1:10" ht="12.75">
      <c r="A149" s="205">
        <v>108</v>
      </c>
      <c r="B149" s="190"/>
      <c r="C149" s="190">
        <v>20</v>
      </c>
      <c r="D149" s="190"/>
      <c r="E149" s="190"/>
      <c r="F149" s="190"/>
      <c r="G149" s="191" t="s">
        <v>28</v>
      </c>
      <c r="H149" s="192" t="s">
        <v>22</v>
      </c>
      <c r="I149" s="90" t="str">
        <f>IF(A149="","",VLOOKUP(A149,Startlist!B:E,3,FALSE)&amp;" / "&amp;VLOOKUP(A149,Startlist!B:E,3,FALSE))</f>
        <v>Cardo Jurs / Cardo Jurs</v>
      </c>
      <c r="J149" s="18"/>
    </row>
    <row r="150" spans="1:10" ht="12.75">
      <c r="A150" s="194">
        <v>108</v>
      </c>
      <c r="B150" s="190"/>
      <c r="C150" s="190">
        <v>20</v>
      </c>
      <c r="D150" s="190"/>
      <c r="E150" s="190"/>
      <c r="F150" s="190"/>
      <c r="G150" s="191" t="s">
        <v>28</v>
      </c>
      <c r="H150" s="192" t="s">
        <v>23</v>
      </c>
      <c r="I150" s="90" t="str">
        <f>IF(A150="","",VLOOKUP(A150,Startlist!B:E,3,FALSE)&amp;" / "&amp;VLOOKUP(A150,Startlist!B:E,3,FALSE))</f>
        <v>Cardo Jurs / Cardo Jurs</v>
      </c>
      <c r="J150" s="18"/>
    </row>
    <row r="151" spans="1:10" ht="12.75">
      <c r="A151" s="194">
        <v>108</v>
      </c>
      <c r="B151" s="190"/>
      <c r="C151" s="190"/>
      <c r="D151" s="190">
        <v>60</v>
      </c>
      <c r="E151" s="190"/>
      <c r="F151" s="190"/>
      <c r="G151" s="191" t="s">
        <v>29</v>
      </c>
      <c r="H151" s="192" t="s">
        <v>25</v>
      </c>
      <c r="I151" s="90"/>
      <c r="J151" s="18"/>
    </row>
    <row r="152" spans="1:10" ht="12.75">
      <c r="A152" s="194">
        <v>109</v>
      </c>
      <c r="B152" s="190">
        <v>20</v>
      </c>
      <c r="C152" s="190"/>
      <c r="D152" s="190"/>
      <c r="E152" s="190"/>
      <c r="F152" s="190"/>
      <c r="G152" s="191" t="s">
        <v>28</v>
      </c>
      <c r="H152" s="192" t="s">
        <v>19</v>
      </c>
      <c r="I152" s="90"/>
      <c r="J152" s="18"/>
    </row>
    <row r="153" spans="1:10" ht="12.75">
      <c r="A153" s="194">
        <v>109</v>
      </c>
      <c r="B153" s="190">
        <v>20</v>
      </c>
      <c r="C153" s="190"/>
      <c r="D153" s="190"/>
      <c r="E153" s="190"/>
      <c r="F153" s="190"/>
      <c r="G153" s="191" t="s">
        <v>28</v>
      </c>
      <c r="H153" s="192" t="s">
        <v>20</v>
      </c>
      <c r="I153" s="90"/>
      <c r="J153" s="18"/>
    </row>
    <row r="154" spans="1:10" ht="12.75">
      <c r="A154" s="194">
        <v>109</v>
      </c>
      <c r="B154" s="190"/>
      <c r="C154" s="190"/>
      <c r="D154" s="190">
        <v>60</v>
      </c>
      <c r="E154" s="190"/>
      <c r="F154" s="190"/>
      <c r="G154" s="191" t="s">
        <v>29</v>
      </c>
      <c r="H154" s="192" t="s">
        <v>26</v>
      </c>
      <c r="I154" s="90"/>
      <c r="J154" s="18"/>
    </row>
    <row r="155" spans="1:10" ht="12.75">
      <c r="A155" s="194">
        <v>114</v>
      </c>
      <c r="B155" s="190">
        <v>20</v>
      </c>
      <c r="C155" s="190"/>
      <c r="D155" s="190"/>
      <c r="E155" s="190"/>
      <c r="F155" s="190"/>
      <c r="G155" s="191" t="s">
        <v>28</v>
      </c>
      <c r="H155" s="192" t="s">
        <v>19</v>
      </c>
      <c r="I155" s="90"/>
      <c r="J155" s="18"/>
    </row>
    <row r="156" spans="1:10" ht="12.75">
      <c r="A156" s="194">
        <v>115</v>
      </c>
      <c r="B156" s="190">
        <v>60</v>
      </c>
      <c r="C156" s="190"/>
      <c r="D156" s="190"/>
      <c r="E156" s="190"/>
      <c r="F156" s="190"/>
      <c r="G156" s="191" t="s">
        <v>29</v>
      </c>
      <c r="H156" s="192" t="s">
        <v>20</v>
      </c>
      <c r="I156" s="90"/>
      <c r="J156" s="18"/>
    </row>
    <row r="157" spans="1:10" ht="12.75">
      <c r="A157" s="194">
        <v>115</v>
      </c>
      <c r="B157" s="190">
        <v>10</v>
      </c>
      <c r="C157" s="190"/>
      <c r="D157" s="190"/>
      <c r="E157" s="190"/>
      <c r="F157" s="190"/>
      <c r="G157" s="191" t="s">
        <v>52</v>
      </c>
      <c r="H157" s="192" t="s">
        <v>20</v>
      </c>
      <c r="I157" s="90"/>
      <c r="J157" s="18"/>
    </row>
    <row r="158" spans="1:10" ht="12.75">
      <c r="A158" s="194">
        <v>115</v>
      </c>
      <c r="B158" s="190">
        <v>20</v>
      </c>
      <c r="C158" s="190"/>
      <c r="D158" s="190"/>
      <c r="E158" s="190"/>
      <c r="F158" s="190"/>
      <c r="G158" s="191" t="s">
        <v>30</v>
      </c>
      <c r="H158" s="192" t="s">
        <v>21</v>
      </c>
      <c r="I158" s="90"/>
      <c r="J158" s="18"/>
    </row>
    <row r="159" spans="1:10" ht="12.75">
      <c r="A159" s="194">
        <v>115</v>
      </c>
      <c r="B159" s="190"/>
      <c r="C159" s="190">
        <v>20</v>
      </c>
      <c r="D159" s="190"/>
      <c r="E159" s="190"/>
      <c r="F159" s="190"/>
      <c r="G159" s="191" t="s">
        <v>28</v>
      </c>
      <c r="H159" s="192" t="s">
        <v>24</v>
      </c>
      <c r="I159" s="90"/>
      <c r="J159" s="18"/>
    </row>
    <row r="160" spans="1:10" ht="12.75">
      <c r="A160" s="194">
        <v>115</v>
      </c>
      <c r="B160" s="190"/>
      <c r="C160" s="190">
        <v>10</v>
      </c>
      <c r="D160" s="190"/>
      <c r="E160" s="190"/>
      <c r="F160" s="190"/>
      <c r="G160" s="191" t="s">
        <v>52</v>
      </c>
      <c r="H160" s="192" t="s">
        <v>24</v>
      </c>
      <c r="I160" s="90"/>
      <c r="J160" s="18"/>
    </row>
    <row r="161" spans="1:10" ht="12.75">
      <c r="A161" s="194">
        <v>115</v>
      </c>
      <c r="B161" s="190"/>
      <c r="C161" s="190"/>
      <c r="D161" s="190">
        <v>20</v>
      </c>
      <c r="E161" s="190"/>
      <c r="F161" s="190"/>
      <c r="G161" s="191" t="s">
        <v>28</v>
      </c>
      <c r="H161" s="192" t="s">
        <v>25</v>
      </c>
      <c r="I161" s="90"/>
      <c r="J161" s="18"/>
    </row>
    <row r="162" spans="1:10" ht="12.75">
      <c r="A162" s="194">
        <v>116</v>
      </c>
      <c r="B162" s="190">
        <v>60</v>
      </c>
      <c r="C162" s="190"/>
      <c r="D162" s="190"/>
      <c r="E162" s="190"/>
      <c r="F162" s="190"/>
      <c r="G162" s="191" t="s">
        <v>29</v>
      </c>
      <c r="H162" s="192" t="s">
        <v>20</v>
      </c>
      <c r="I162" s="90"/>
      <c r="J162" s="18"/>
    </row>
    <row r="163" spans="1:10" ht="12.75">
      <c r="A163" s="194">
        <v>116</v>
      </c>
      <c r="B163" s="190"/>
      <c r="C163" s="190">
        <v>60</v>
      </c>
      <c r="D163" s="190"/>
      <c r="E163" s="190"/>
      <c r="F163" s="190"/>
      <c r="G163" s="191" t="s">
        <v>410</v>
      </c>
      <c r="H163" s="192" t="s">
        <v>411</v>
      </c>
      <c r="I163" s="90"/>
      <c r="J163" s="18"/>
    </row>
    <row r="164" spans="1:10" ht="12.75">
      <c r="A164" s="194">
        <v>117</v>
      </c>
      <c r="B164" s="190"/>
      <c r="C164" s="190"/>
      <c r="D164" s="190">
        <v>60</v>
      </c>
      <c r="E164" s="190"/>
      <c r="F164" s="190"/>
      <c r="G164" s="191" t="s">
        <v>29</v>
      </c>
      <c r="H164" s="192" t="s">
        <v>26</v>
      </c>
      <c r="I164" s="90"/>
      <c r="J164" s="18"/>
    </row>
    <row r="165" spans="1:10" ht="12.75">
      <c r="A165" s="194">
        <v>117</v>
      </c>
      <c r="B165" s="190"/>
      <c r="C165" s="190"/>
      <c r="D165" s="190">
        <v>20</v>
      </c>
      <c r="E165" s="190"/>
      <c r="F165" s="190"/>
      <c r="G165" s="191" t="s">
        <v>30</v>
      </c>
      <c r="H165" s="192" t="s">
        <v>26</v>
      </c>
      <c r="I165" s="90"/>
      <c r="J165" s="18"/>
    </row>
    <row r="166" spans="1:10" ht="12.75">
      <c r="A166" s="194">
        <v>120</v>
      </c>
      <c r="B166" s="190">
        <v>20</v>
      </c>
      <c r="C166" s="190"/>
      <c r="D166" s="190"/>
      <c r="E166" s="190"/>
      <c r="F166" s="190"/>
      <c r="G166" s="191" t="s">
        <v>28</v>
      </c>
      <c r="H166" s="192" t="s">
        <v>19</v>
      </c>
      <c r="I166" s="90"/>
      <c r="J166" s="18"/>
    </row>
    <row r="167" spans="1:10" ht="12.75">
      <c r="A167" s="194">
        <v>120</v>
      </c>
      <c r="B167" s="190">
        <v>20</v>
      </c>
      <c r="C167" s="190"/>
      <c r="D167" s="190"/>
      <c r="E167" s="190"/>
      <c r="F167" s="190"/>
      <c r="G167" s="191" t="s">
        <v>30</v>
      </c>
      <c r="H167" s="192" t="s">
        <v>20</v>
      </c>
      <c r="I167" s="90"/>
      <c r="J167" s="18"/>
    </row>
    <row r="168" spans="1:10" ht="12.75">
      <c r="A168" s="194">
        <v>120</v>
      </c>
      <c r="B168" s="190"/>
      <c r="C168" s="190"/>
      <c r="D168" s="190">
        <v>20</v>
      </c>
      <c r="E168" s="190"/>
      <c r="F168" s="190"/>
      <c r="G168" s="191" t="s">
        <v>30</v>
      </c>
      <c r="H168" s="192" t="s">
        <v>27</v>
      </c>
      <c r="I168" s="90"/>
      <c r="J168" s="18"/>
    </row>
    <row r="169" spans="1:10" ht="12.75">
      <c r="A169" s="194">
        <v>121</v>
      </c>
      <c r="B169" s="190">
        <v>20</v>
      </c>
      <c r="C169" s="190"/>
      <c r="D169" s="190"/>
      <c r="E169" s="190"/>
      <c r="F169" s="190"/>
      <c r="G169" s="191" t="s">
        <v>28</v>
      </c>
      <c r="H169" s="192" t="s">
        <v>19</v>
      </c>
      <c r="I169" s="90"/>
      <c r="J169" s="18"/>
    </row>
    <row r="170" spans="1:10" ht="12.75">
      <c r="A170" s="194">
        <v>122</v>
      </c>
      <c r="B170" s="190">
        <v>20</v>
      </c>
      <c r="C170" s="190"/>
      <c r="D170" s="190"/>
      <c r="E170" s="190"/>
      <c r="F170" s="190"/>
      <c r="G170" s="191" t="s">
        <v>28</v>
      </c>
      <c r="H170" s="192" t="s">
        <v>19</v>
      </c>
      <c r="I170" s="90"/>
      <c r="J170" s="18"/>
    </row>
    <row r="171" spans="1:10" ht="12.75">
      <c r="A171" s="194">
        <v>123</v>
      </c>
      <c r="B171" s="190">
        <v>20</v>
      </c>
      <c r="C171" s="190"/>
      <c r="D171" s="190"/>
      <c r="E171" s="190"/>
      <c r="F171" s="190"/>
      <c r="G171" s="191" t="s">
        <v>28</v>
      </c>
      <c r="H171" s="192" t="s">
        <v>19</v>
      </c>
      <c r="I171" s="90"/>
      <c r="J171" s="18"/>
    </row>
    <row r="172" spans="1:10" ht="12.75">
      <c r="A172" s="194">
        <v>123</v>
      </c>
      <c r="B172" s="190">
        <v>20</v>
      </c>
      <c r="C172" s="190"/>
      <c r="D172" s="190"/>
      <c r="E172" s="190"/>
      <c r="F172" s="190"/>
      <c r="G172" s="191" t="s">
        <v>28</v>
      </c>
      <c r="H172" s="192" t="s">
        <v>20</v>
      </c>
      <c r="I172" s="90"/>
      <c r="J172" s="18"/>
    </row>
    <row r="173" spans="1:10" ht="12.75">
      <c r="A173" s="194">
        <v>123</v>
      </c>
      <c r="B173" s="190"/>
      <c r="C173" s="190"/>
      <c r="D173" s="190">
        <v>20</v>
      </c>
      <c r="E173" s="190"/>
      <c r="F173" s="190"/>
      <c r="G173" s="191" t="s">
        <v>28</v>
      </c>
      <c r="H173" s="192" t="s">
        <v>26</v>
      </c>
      <c r="I173" s="90"/>
      <c r="J173" s="18"/>
    </row>
    <row r="174" spans="1:10" ht="12.75">
      <c r="A174" s="194">
        <v>124</v>
      </c>
      <c r="B174" s="190">
        <v>20</v>
      </c>
      <c r="C174" s="190"/>
      <c r="D174" s="190"/>
      <c r="E174" s="190"/>
      <c r="F174" s="190"/>
      <c r="G174" s="191" t="s">
        <v>30</v>
      </c>
      <c r="H174" s="192" t="s">
        <v>21</v>
      </c>
      <c r="I174" s="90"/>
      <c r="J174" s="18"/>
    </row>
    <row r="175" spans="1:10" ht="12.75">
      <c r="A175" s="194">
        <v>125</v>
      </c>
      <c r="B175" s="190">
        <v>20</v>
      </c>
      <c r="C175" s="190"/>
      <c r="D175" s="190"/>
      <c r="E175" s="190"/>
      <c r="F175" s="190"/>
      <c r="G175" s="191" t="s">
        <v>30</v>
      </c>
      <c r="H175" s="192" t="s">
        <v>20</v>
      </c>
      <c r="I175" s="90"/>
      <c r="J175" s="18"/>
    </row>
    <row r="176" spans="1:10" ht="12.75">
      <c r="A176" s="194">
        <v>125</v>
      </c>
      <c r="B176" s="190"/>
      <c r="C176" s="190">
        <v>20</v>
      </c>
      <c r="D176" s="190"/>
      <c r="E176" s="190"/>
      <c r="F176" s="190"/>
      <c r="G176" s="191" t="s">
        <v>30</v>
      </c>
      <c r="H176" s="192" t="s">
        <v>24</v>
      </c>
      <c r="I176" s="90"/>
      <c r="J176" s="18"/>
    </row>
    <row r="177" spans="1:10" ht="12.75">
      <c r="A177" s="194">
        <v>125</v>
      </c>
      <c r="B177" s="190"/>
      <c r="C177" s="190"/>
      <c r="D177" s="190">
        <v>20</v>
      </c>
      <c r="E177" s="190"/>
      <c r="F177" s="190"/>
      <c r="G177" s="191" t="s">
        <v>30</v>
      </c>
      <c r="H177" s="192" t="s">
        <v>27</v>
      </c>
      <c r="I177" s="90"/>
      <c r="J177" s="18"/>
    </row>
    <row r="178" spans="1:10" ht="12.75">
      <c r="A178" s="194">
        <v>126</v>
      </c>
      <c r="B178" s="190">
        <v>20</v>
      </c>
      <c r="C178" s="190"/>
      <c r="D178" s="190"/>
      <c r="E178" s="190"/>
      <c r="F178" s="190"/>
      <c r="G178" s="191" t="s">
        <v>28</v>
      </c>
      <c r="H178" s="192" t="s">
        <v>19</v>
      </c>
      <c r="I178" s="90"/>
      <c r="J178" s="18"/>
    </row>
    <row r="179" spans="1:10" ht="12.75">
      <c r="A179" s="194">
        <v>127</v>
      </c>
      <c r="B179" s="190"/>
      <c r="C179" s="190">
        <v>60</v>
      </c>
      <c r="D179" s="190"/>
      <c r="E179" s="190"/>
      <c r="F179" s="190"/>
      <c r="G179" s="191" t="s">
        <v>410</v>
      </c>
      <c r="H179" s="192" t="s">
        <v>411</v>
      </c>
      <c r="I179" s="90"/>
      <c r="J179" s="18"/>
    </row>
    <row r="180" spans="1:10" ht="12.75">
      <c r="A180" s="194">
        <v>127</v>
      </c>
      <c r="B180" s="190"/>
      <c r="C180" s="190">
        <v>20</v>
      </c>
      <c r="D180" s="190"/>
      <c r="E180" s="190"/>
      <c r="F180" s="190"/>
      <c r="G180" s="191" t="s">
        <v>28</v>
      </c>
      <c r="H180" s="192" t="s">
        <v>23</v>
      </c>
      <c r="I180" s="90"/>
      <c r="J180" s="18"/>
    </row>
    <row r="181" spans="1:10" ht="12.75">
      <c r="A181" s="194">
        <v>127</v>
      </c>
      <c r="B181" s="190"/>
      <c r="C181" s="190">
        <v>20</v>
      </c>
      <c r="D181" s="190"/>
      <c r="E181" s="190"/>
      <c r="F181" s="190"/>
      <c r="G181" s="191" t="s">
        <v>30</v>
      </c>
      <c r="H181" s="192" t="s">
        <v>24</v>
      </c>
      <c r="I181" s="90"/>
      <c r="J181" s="18"/>
    </row>
    <row r="182" spans="1:10" ht="12.75">
      <c r="A182" s="194">
        <v>127</v>
      </c>
      <c r="B182" s="190"/>
      <c r="C182" s="190"/>
      <c r="D182" s="190">
        <v>60</v>
      </c>
      <c r="E182" s="190"/>
      <c r="F182" s="190"/>
      <c r="G182" s="191" t="s">
        <v>29</v>
      </c>
      <c r="H182" s="192" t="s">
        <v>25</v>
      </c>
      <c r="I182" s="90"/>
      <c r="J182" s="18"/>
    </row>
    <row r="183" spans="1:10" ht="12.75">
      <c r="A183" s="194">
        <v>128</v>
      </c>
      <c r="B183" s="190"/>
      <c r="C183" s="190">
        <v>20</v>
      </c>
      <c r="D183" s="190"/>
      <c r="E183" s="190"/>
      <c r="F183" s="190"/>
      <c r="G183" s="191" t="s">
        <v>28</v>
      </c>
      <c r="H183" s="192" t="s">
        <v>23</v>
      </c>
      <c r="I183" s="90"/>
      <c r="J183" s="18"/>
    </row>
    <row r="184" spans="1:10" ht="12.75">
      <c r="A184" s="194">
        <v>128</v>
      </c>
      <c r="B184" s="190"/>
      <c r="C184" s="190">
        <v>20</v>
      </c>
      <c r="D184" s="190"/>
      <c r="E184" s="190"/>
      <c r="F184" s="190"/>
      <c r="G184" s="191" t="s">
        <v>30</v>
      </c>
      <c r="H184" s="192" t="s">
        <v>24</v>
      </c>
      <c r="I184" s="90"/>
      <c r="J184" s="18"/>
    </row>
    <row r="185" spans="1:10" ht="12.75">
      <c r="A185" s="194">
        <v>129</v>
      </c>
      <c r="B185" s="190">
        <v>20</v>
      </c>
      <c r="C185" s="190"/>
      <c r="D185" s="190"/>
      <c r="E185" s="190"/>
      <c r="F185" s="190"/>
      <c r="G185" s="191" t="s">
        <v>28</v>
      </c>
      <c r="H185" s="192" t="s">
        <v>19</v>
      </c>
      <c r="I185" s="90"/>
      <c r="J185" s="18"/>
    </row>
    <row r="186" spans="1:10" ht="12.75">
      <c r="A186" s="194">
        <v>129</v>
      </c>
      <c r="B186" s="190"/>
      <c r="C186" s="190">
        <v>20</v>
      </c>
      <c r="D186" s="190"/>
      <c r="E186" s="190"/>
      <c r="F186" s="190"/>
      <c r="G186" s="191" t="s">
        <v>28</v>
      </c>
      <c r="H186" s="192" t="s">
        <v>22</v>
      </c>
      <c r="I186" s="90"/>
      <c r="J186" s="18"/>
    </row>
    <row r="187" spans="1:10" ht="12.75">
      <c r="A187" s="194"/>
      <c r="B187" s="190"/>
      <c r="C187" s="190"/>
      <c r="D187" s="190"/>
      <c r="E187" s="190"/>
      <c r="F187" s="190"/>
      <c r="G187" s="191"/>
      <c r="H187" s="192"/>
      <c r="I187" s="90"/>
      <c r="J187" s="18"/>
    </row>
    <row r="188" spans="1:10" ht="12.75">
      <c r="A188" s="194"/>
      <c r="B188" s="190"/>
      <c r="C188" s="190"/>
      <c r="D188" s="190"/>
      <c r="E188" s="190"/>
      <c r="F188" s="190"/>
      <c r="G188" s="191"/>
      <c r="H188" s="192"/>
      <c r="I188" s="90"/>
      <c r="J188" s="18"/>
    </row>
    <row r="189" spans="1:10" ht="12.75">
      <c r="A189" s="194"/>
      <c r="B189" s="190"/>
      <c r="C189" s="190"/>
      <c r="D189" s="190"/>
      <c r="E189" s="190"/>
      <c r="F189" s="190"/>
      <c r="G189" s="191"/>
      <c r="H189" s="192"/>
      <c r="I189" s="90"/>
      <c r="J189" s="18"/>
    </row>
    <row r="190" spans="1:10" ht="12.75">
      <c r="A190" s="194"/>
      <c r="B190" s="190"/>
      <c r="C190" s="190"/>
      <c r="D190" s="190"/>
      <c r="E190" s="190"/>
      <c r="F190" s="190"/>
      <c r="G190" s="191"/>
      <c r="H190" s="192"/>
      <c r="I190" s="90"/>
      <c r="J190" s="18"/>
    </row>
    <row r="191" spans="1:10" ht="12.75">
      <c r="A191" s="194"/>
      <c r="B191" s="190"/>
      <c r="C191" s="190"/>
      <c r="D191" s="190"/>
      <c r="E191" s="190"/>
      <c r="F191" s="190"/>
      <c r="G191" s="191"/>
      <c r="H191" s="192"/>
      <c r="I191" s="90"/>
      <c r="J191" s="18"/>
    </row>
    <row r="192" spans="1:10" ht="12.75">
      <c r="A192" s="194"/>
      <c r="B192" s="190"/>
      <c r="C192" s="190"/>
      <c r="D192" s="190"/>
      <c r="E192" s="190"/>
      <c r="F192" s="190"/>
      <c r="G192" s="191"/>
      <c r="H192" s="192"/>
      <c r="I192" s="90"/>
      <c r="J192" s="18"/>
    </row>
    <row r="193" spans="1:10" ht="12.75">
      <c r="A193" s="194"/>
      <c r="B193" s="190"/>
      <c r="C193" s="190"/>
      <c r="D193" s="190"/>
      <c r="E193" s="190"/>
      <c r="F193" s="190"/>
      <c r="G193" s="191"/>
      <c r="H193" s="192"/>
      <c r="I193" s="90"/>
      <c r="J193" s="18"/>
    </row>
    <row r="194" spans="1:10" ht="12.75">
      <c r="A194" s="194"/>
      <c r="B194" s="190"/>
      <c r="C194" s="190"/>
      <c r="D194" s="190"/>
      <c r="E194" s="190"/>
      <c r="F194" s="190"/>
      <c r="G194" s="191"/>
      <c r="H194" s="192"/>
      <c r="I194" s="90"/>
      <c r="J194" s="18"/>
    </row>
    <row r="195" spans="1:10" ht="12.75">
      <c r="A195" s="194"/>
      <c r="B195" s="190"/>
      <c r="C195" s="190"/>
      <c r="D195" s="190"/>
      <c r="E195" s="190"/>
      <c r="F195" s="190"/>
      <c r="G195" s="191"/>
      <c r="H195" s="192"/>
      <c r="I195" s="90"/>
      <c r="J195" s="18"/>
    </row>
    <row r="196" spans="1:10" ht="12.75">
      <c r="A196" s="194"/>
      <c r="B196" s="190"/>
      <c r="C196" s="190"/>
      <c r="D196" s="190"/>
      <c r="E196" s="190"/>
      <c r="F196" s="190"/>
      <c r="G196" s="191"/>
      <c r="H196" s="192"/>
      <c r="I196" s="90"/>
      <c r="J196" s="18"/>
    </row>
    <row r="197" spans="1:10" ht="12.75">
      <c r="A197" s="194"/>
      <c r="B197" s="190"/>
      <c r="C197" s="190"/>
      <c r="D197" s="190"/>
      <c r="E197" s="190"/>
      <c r="F197" s="190"/>
      <c r="G197" s="191"/>
      <c r="H197" s="192"/>
      <c r="I197" s="90"/>
      <c r="J197" s="18"/>
    </row>
    <row r="198" spans="1:10" ht="12.75">
      <c r="A198" s="194"/>
      <c r="B198" s="190"/>
      <c r="C198" s="190"/>
      <c r="D198" s="190"/>
      <c r="E198" s="190"/>
      <c r="F198" s="190"/>
      <c r="G198" s="191"/>
      <c r="H198" s="192"/>
      <c r="I198" s="90"/>
      <c r="J198" s="18"/>
    </row>
    <row r="199" spans="1:10" ht="12.75">
      <c r="A199" s="194"/>
      <c r="B199" s="190"/>
      <c r="C199" s="190"/>
      <c r="D199" s="190"/>
      <c r="E199" s="190"/>
      <c r="F199" s="190"/>
      <c r="G199" s="191"/>
      <c r="H199" s="192"/>
      <c r="I199" s="90"/>
      <c r="J199" s="18"/>
    </row>
    <row r="200" spans="1:10" ht="12.75">
      <c r="A200" s="194"/>
      <c r="B200" s="190"/>
      <c r="C200" s="190"/>
      <c r="D200" s="190"/>
      <c r="E200" s="190"/>
      <c r="F200" s="190"/>
      <c r="G200" s="191"/>
      <c r="H200" s="192"/>
      <c r="I200" s="90"/>
      <c r="J200" s="18"/>
    </row>
    <row r="201" spans="1:10" ht="12.75">
      <c r="A201" s="194"/>
      <c r="B201" s="190"/>
      <c r="C201" s="190"/>
      <c r="D201" s="190"/>
      <c r="E201" s="190"/>
      <c r="F201" s="190"/>
      <c r="G201" s="191"/>
      <c r="H201" s="192"/>
      <c r="I201" s="90"/>
      <c r="J201" s="18"/>
    </row>
    <row r="202" spans="1:10" ht="12.75">
      <c r="A202" s="194"/>
      <c r="B202" s="190"/>
      <c r="C202" s="190"/>
      <c r="D202" s="190"/>
      <c r="E202" s="190"/>
      <c r="F202" s="190"/>
      <c r="G202" s="191"/>
      <c r="H202" s="192"/>
      <c r="I202" s="90"/>
      <c r="J202" s="18"/>
    </row>
    <row r="203" spans="1:10" ht="12.75">
      <c r="A203" s="194"/>
      <c r="B203" s="190"/>
      <c r="C203" s="190"/>
      <c r="D203" s="190"/>
      <c r="E203" s="190"/>
      <c r="F203" s="190"/>
      <c r="G203" s="191"/>
      <c r="H203" s="192"/>
      <c r="I203" s="90"/>
      <c r="J203" s="18"/>
    </row>
    <row r="204" spans="1:10" ht="12.75">
      <c r="A204" s="194"/>
      <c r="B204" s="190"/>
      <c r="C204" s="190"/>
      <c r="D204" s="190"/>
      <c r="E204" s="190"/>
      <c r="F204" s="190"/>
      <c r="G204" s="191"/>
      <c r="H204" s="192"/>
      <c r="I204" s="90"/>
      <c r="J204" s="18"/>
    </row>
    <row r="205" spans="1:10" ht="12.75">
      <c r="A205" s="194"/>
      <c r="B205" s="190"/>
      <c r="C205" s="190"/>
      <c r="D205" s="190"/>
      <c r="E205" s="190"/>
      <c r="F205" s="190"/>
      <c r="G205" s="191"/>
      <c r="H205" s="192"/>
      <c r="I205" s="90"/>
      <c r="J205" s="18"/>
    </row>
    <row r="206" spans="1:10" ht="12.75">
      <c r="A206" s="194"/>
      <c r="B206" s="190"/>
      <c r="C206" s="190"/>
      <c r="D206" s="190"/>
      <c r="E206" s="190"/>
      <c r="F206" s="190"/>
      <c r="G206" s="191"/>
      <c r="H206" s="192"/>
      <c r="I206" s="90"/>
      <c r="J206" s="18"/>
    </row>
    <row r="207" spans="1:10" ht="12.75">
      <c r="A207" s="194"/>
      <c r="B207" s="190"/>
      <c r="C207" s="190"/>
      <c r="D207" s="190"/>
      <c r="E207" s="190"/>
      <c r="F207" s="190"/>
      <c r="G207" s="191"/>
      <c r="H207" s="192"/>
      <c r="I207" s="90"/>
      <c r="J207" s="18"/>
    </row>
    <row r="208" spans="1:10" ht="12.75">
      <c r="A208" s="194"/>
      <c r="B208" s="190"/>
      <c r="C208" s="190"/>
      <c r="D208" s="190"/>
      <c r="E208" s="190"/>
      <c r="F208" s="190"/>
      <c r="G208" s="191"/>
      <c r="H208" s="192"/>
      <c r="I208" s="90"/>
      <c r="J208" s="18"/>
    </row>
    <row r="209" spans="1:10" ht="12.75">
      <c r="A209" s="194"/>
      <c r="B209" s="190"/>
      <c r="C209" s="190"/>
      <c r="D209" s="190"/>
      <c r="E209" s="190"/>
      <c r="F209" s="190"/>
      <c r="G209" s="191"/>
      <c r="H209" s="192"/>
      <c r="I209" s="90"/>
      <c r="J209" s="18"/>
    </row>
    <row r="210" spans="1:10" ht="12.75">
      <c r="A210" s="194"/>
      <c r="B210" s="190"/>
      <c r="C210" s="190"/>
      <c r="D210" s="190"/>
      <c r="E210" s="190"/>
      <c r="F210" s="190"/>
      <c r="G210" s="191"/>
      <c r="H210" s="192"/>
      <c r="I210" s="90"/>
      <c r="J210" s="18"/>
    </row>
    <row r="211" spans="1:10" ht="12.75">
      <c r="A211" s="194"/>
      <c r="B211" s="190"/>
      <c r="C211" s="190"/>
      <c r="D211" s="190"/>
      <c r="E211" s="190"/>
      <c r="F211" s="190"/>
      <c r="G211" s="191"/>
      <c r="H211" s="192"/>
      <c r="I211" s="90"/>
      <c r="J211" s="18"/>
    </row>
    <row r="212" spans="1:10" ht="12.75">
      <c r="A212" s="194"/>
      <c r="B212" s="190"/>
      <c r="C212" s="190"/>
      <c r="D212" s="190"/>
      <c r="E212" s="190"/>
      <c r="F212" s="190"/>
      <c r="G212" s="191"/>
      <c r="H212" s="192"/>
      <c r="I212" s="90"/>
      <c r="J212" s="18"/>
    </row>
    <row r="213" spans="1:10" ht="12.75">
      <c r="A213" s="194"/>
      <c r="B213" s="190"/>
      <c r="C213" s="190"/>
      <c r="D213" s="190"/>
      <c r="E213" s="190"/>
      <c r="F213" s="190"/>
      <c r="G213" s="191"/>
      <c r="H213" s="192"/>
      <c r="I213" s="90"/>
      <c r="J213" s="18"/>
    </row>
    <row r="214" spans="1:10" ht="12.75">
      <c r="A214" s="194"/>
      <c r="B214" s="190"/>
      <c r="C214" s="190"/>
      <c r="D214" s="190"/>
      <c r="E214" s="190"/>
      <c r="F214" s="190"/>
      <c r="G214" s="191"/>
      <c r="H214" s="192"/>
      <c r="I214" s="90"/>
      <c r="J214" s="18"/>
    </row>
    <row r="215" spans="1:10" ht="12.75">
      <c r="A215" s="194"/>
      <c r="B215" s="190"/>
      <c r="C215" s="190"/>
      <c r="D215" s="190"/>
      <c r="E215" s="190"/>
      <c r="F215" s="190"/>
      <c r="G215" s="191"/>
      <c r="H215" s="192"/>
      <c r="I215" s="90"/>
      <c r="J215" s="18"/>
    </row>
    <row r="216" spans="1:10" ht="12.75">
      <c r="A216" s="194"/>
      <c r="B216" s="190"/>
      <c r="C216" s="190"/>
      <c r="D216" s="190"/>
      <c r="E216" s="190"/>
      <c r="F216" s="190"/>
      <c r="G216" s="191"/>
      <c r="H216" s="192"/>
      <c r="I216" s="90"/>
      <c r="J216" s="18"/>
    </row>
    <row r="217" spans="1:10" ht="12.75">
      <c r="A217" s="194"/>
      <c r="B217" s="190"/>
      <c r="C217" s="190"/>
      <c r="D217" s="190"/>
      <c r="E217" s="190"/>
      <c r="F217" s="190"/>
      <c r="G217" s="191"/>
      <c r="H217" s="192"/>
      <c r="I217" s="90"/>
      <c r="J217" s="18"/>
    </row>
    <row r="218" spans="1:10" ht="12.75">
      <c r="A218" s="194"/>
      <c r="B218" s="190"/>
      <c r="C218" s="190"/>
      <c r="D218" s="190"/>
      <c r="E218" s="190"/>
      <c r="F218" s="190"/>
      <c r="G218" s="191"/>
      <c r="H218" s="192"/>
      <c r="I218" s="90"/>
      <c r="J218" s="18"/>
    </row>
    <row r="219" spans="1:10" ht="12.75">
      <c r="A219" s="194"/>
      <c r="B219" s="190"/>
      <c r="C219" s="190"/>
      <c r="D219" s="190"/>
      <c r="E219" s="190"/>
      <c r="F219" s="190"/>
      <c r="G219" s="191"/>
      <c r="H219" s="192"/>
      <c r="I219" s="90"/>
      <c r="J219" s="18"/>
    </row>
    <row r="220" spans="1:10" ht="12.75">
      <c r="A220" s="194"/>
      <c r="B220" s="190"/>
      <c r="C220" s="190"/>
      <c r="D220" s="190"/>
      <c r="E220" s="190"/>
      <c r="F220" s="190"/>
      <c r="G220" s="191"/>
      <c r="H220" s="192"/>
      <c r="I220" s="90"/>
      <c r="J220" s="18"/>
    </row>
    <row r="221" spans="1:10" ht="12.75">
      <c r="A221" s="194"/>
      <c r="B221" s="190"/>
      <c r="C221" s="190"/>
      <c r="D221" s="190"/>
      <c r="E221" s="190"/>
      <c r="F221" s="190"/>
      <c r="G221" s="191"/>
      <c r="H221" s="192"/>
      <c r="I221" s="90"/>
      <c r="J221" s="18"/>
    </row>
    <row r="222" spans="1:10" ht="12.75">
      <c r="A222" s="194"/>
      <c r="B222" s="190"/>
      <c r="C222" s="190"/>
      <c r="D222" s="190"/>
      <c r="E222" s="190"/>
      <c r="F222" s="190"/>
      <c r="G222" s="191"/>
      <c r="H222" s="192"/>
      <c r="I222" s="90"/>
      <c r="J222" s="18"/>
    </row>
    <row r="223" spans="1:10" ht="12.75">
      <c r="A223" s="194"/>
      <c r="B223" s="190"/>
      <c r="C223" s="190"/>
      <c r="D223" s="190"/>
      <c r="E223" s="190"/>
      <c r="F223" s="190"/>
      <c r="G223" s="191"/>
      <c r="H223" s="192"/>
      <c r="I223" s="90"/>
      <c r="J223" s="18"/>
    </row>
    <row r="224" spans="1:10" ht="12.75">
      <c r="A224" s="194"/>
      <c r="B224" s="190"/>
      <c r="C224" s="190"/>
      <c r="D224" s="190"/>
      <c r="E224" s="190"/>
      <c r="F224" s="190"/>
      <c r="G224" s="191"/>
      <c r="H224" s="192"/>
      <c r="I224" s="90"/>
      <c r="J224" s="18"/>
    </row>
    <row r="225" spans="1:10" ht="12.75">
      <c r="A225" s="194"/>
      <c r="B225" s="190"/>
      <c r="C225" s="190"/>
      <c r="D225" s="190"/>
      <c r="E225" s="190"/>
      <c r="F225" s="190"/>
      <c r="G225" s="191"/>
      <c r="H225" s="192"/>
      <c r="I225" s="90"/>
      <c r="J225" s="18"/>
    </row>
    <row r="226" spans="1:10" ht="12.75">
      <c r="A226" s="194"/>
      <c r="B226" s="190"/>
      <c r="C226" s="190"/>
      <c r="D226" s="190"/>
      <c r="E226" s="190"/>
      <c r="F226" s="190"/>
      <c r="G226" s="191"/>
      <c r="H226" s="192"/>
      <c r="I226" s="90"/>
      <c r="J226" s="18"/>
    </row>
    <row r="227" spans="1:10" ht="12.75">
      <c r="A227" s="194"/>
      <c r="B227" s="190"/>
      <c r="C227" s="190"/>
      <c r="D227" s="190"/>
      <c r="E227" s="190"/>
      <c r="F227" s="190"/>
      <c r="G227" s="191"/>
      <c r="H227" s="192"/>
      <c r="I227" s="90"/>
      <c r="J227" s="18"/>
    </row>
    <row r="228" spans="1:10" ht="12.75">
      <c r="A228" s="194"/>
      <c r="B228" s="190"/>
      <c r="C228" s="190"/>
      <c r="D228" s="190"/>
      <c r="E228" s="190"/>
      <c r="F228" s="190"/>
      <c r="G228" s="191"/>
      <c r="H228" s="192"/>
      <c r="I228" s="90"/>
      <c r="J228" s="18"/>
    </row>
    <row r="229" spans="1:10" ht="12.75">
      <c r="A229" s="194"/>
      <c r="B229" s="190"/>
      <c r="C229" s="190"/>
      <c r="D229" s="190"/>
      <c r="E229" s="190"/>
      <c r="F229" s="190"/>
      <c r="G229" s="191"/>
      <c r="H229" s="192"/>
      <c r="I229" s="90"/>
      <c r="J229" s="18"/>
    </row>
    <row r="230" spans="1:10" ht="12.75">
      <c r="A230" s="194"/>
      <c r="B230" s="190"/>
      <c r="C230" s="190"/>
      <c r="D230" s="190"/>
      <c r="E230" s="190"/>
      <c r="F230" s="190"/>
      <c r="G230" s="191"/>
      <c r="H230" s="192"/>
      <c r="I230" s="90"/>
      <c r="J230" s="18"/>
    </row>
    <row r="231" spans="1:10" ht="12.75">
      <c r="A231" s="194"/>
      <c r="B231" s="190"/>
      <c r="C231" s="190"/>
      <c r="D231" s="190"/>
      <c r="E231" s="190"/>
      <c r="F231" s="190"/>
      <c r="G231" s="191"/>
      <c r="H231" s="192"/>
      <c r="I231" s="90"/>
      <c r="J231" s="18"/>
    </row>
    <row r="232" spans="1:10" ht="12.75">
      <c r="A232" s="194"/>
      <c r="B232" s="190"/>
      <c r="C232" s="190"/>
      <c r="D232" s="190"/>
      <c r="E232" s="190"/>
      <c r="F232" s="190"/>
      <c r="G232" s="191"/>
      <c r="H232" s="192"/>
      <c r="I232" s="90"/>
      <c r="J232" s="18"/>
    </row>
    <row r="233" spans="1:10" ht="12.75">
      <c r="A233" s="194"/>
      <c r="B233" s="190"/>
      <c r="C233" s="190"/>
      <c r="D233" s="190"/>
      <c r="E233" s="190"/>
      <c r="F233" s="190"/>
      <c r="G233" s="191"/>
      <c r="H233" s="192"/>
      <c r="I233" s="90"/>
      <c r="J233" s="18"/>
    </row>
    <row r="234" spans="1:10" ht="12.75">
      <c r="A234" s="194"/>
      <c r="B234" s="190"/>
      <c r="C234" s="190"/>
      <c r="D234" s="190"/>
      <c r="E234" s="190"/>
      <c r="F234" s="190"/>
      <c r="G234" s="191"/>
      <c r="H234" s="192"/>
      <c r="I234" s="90"/>
      <c r="J234" s="18"/>
    </row>
    <row r="235" spans="1:10" ht="12.75">
      <c r="A235" s="194"/>
      <c r="B235" s="190"/>
      <c r="C235" s="190"/>
      <c r="D235" s="190"/>
      <c r="E235" s="190"/>
      <c r="F235" s="190"/>
      <c r="G235" s="191"/>
      <c r="H235" s="192"/>
      <c r="I235" s="90"/>
      <c r="J235" s="18"/>
    </row>
    <row r="236" spans="1:10" ht="12.75">
      <c r="A236" s="194"/>
      <c r="B236" s="190"/>
      <c r="C236" s="190"/>
      <c r="D236" s="190"/>
      <c r="E236" s="190"/>
      <c r="F236" s="190"/>
      <c r="G236" s="191"/>
      <c r="H236" s="192"/>
      <c r="I236" s="90"/>
      <c r="J236" s="18"/>
    </row>
    <row r="237" spans="1:10" ht="12.75">
      <c r="A237" s="194"/>
      <c r="B237" s="190"/>
      <c r="C237" s="190"/>
      <c r="D237" s="190"/>
      <c r="E237" s="190"/>
      <c r="F237" s="190"/>
      <c r="G237" s="191"/>
      <c r="H237" s="192"/>
      <c r="I237" s="90"/>
      <c r="J237" s="18"/>
    </row>
    <row r="238" spans="1:10" ht="12.75">
      <c r="A238" s="194"/>
      <c r="B238" s="190"/>
      <c r="C238" s="190"/>
      <c r="D238" s="190"/>
      <c r="E238" s="190"/>
      <c r="F238" s="190"/>
      <c r="G238" s="191"/>
      <c r="H238" s="192"/>
      <c r="I238" s="90"/>
      <c r="J238" s="18"/>
    </row>
    <row r="239" spans="1:10" ht="12.75">
      <c r="A239" s="194"/>
      <c r="B239" s="190"/>
      <c r="C239" s="190"/>
      <c r="D239" s="190"/>
      <c r="E239" s="190"/>
      <c r="F239" s="190"/>
      <c r="G239" s="191"/>
      <c r="H239" s="192"/>
      <c r="I239" s="90"/>
      <c r="J239" s="18"/>
    </row>
    <row r="240" spans="1:10" ht="12.75">
      <c r="A240" s="194"/>
      <c r="B240" s="190"/>
      <c r="C240" s="190"/>
      <c r="D240" s="190"/>
      <c r="E240" s="190"/>
      <c r="F240" s="190"/>
      <c r="G240" s="191"/>
      <c r="H240" s="192"/>
      <c r="I240" s="90"/>
      <c r="J240" s="18"/>
    </row>
    <row r="241" spans="1:10" ht="12.75">
      <c r="A241" s="194"/>
      <c r="B241" s="190"/>
      <c r="C241" s="190"/>
      <c r="D241" s="190"/>
      <c r="E241" s="190"/>
      <c r="F241" s="190"/>
      <c r="G241" s="191"/>
      <c r="H241" s="192"/>
      <c r="I241" s="90"/>
      <c r="J241" s="18"/>
    </row>
    <row r="242" spans="1:10" ht="12.75">
      <c r="A242" s="194"/>
      <c r="B242" s="190"/>
      <c r="C242" s="190"/>
      <c r="D242" s="190"/>
      <c r="E242" s="190"/>
      <c r="F242" s="190"/>
      <c r="G242" s="191"/>
      <c r="H242" s="192"/>
      <c r="I242" s="90"/>
      <c r="J242" s="18"/>
    </row>
    <row r="243" spans="1:10" ht="12.75">
      <c r="A243" s="194"/>
      <c r="B243" s="190"/>
      <c r="C243" s="190"/>
      <c r="D243" s="190"/>
      <c r="E243" s="190"/>
      <c r="F243" s="190"/>
      <c r="G243" s="191"/>
      <c r="H243" s="192"/>
      <c r="I243" s="90"/>
      <c r="J243" s="18"/>
    </row>
    <row r="244" spans="1:10" ht="12.75">
      <c r="A244" s="194"/>
      <c r="B244" s="190"/>
      <c r="C244" s="190"/>
      <c r="D244" s="190"/>
      <c r="E244" s="190"/>
      <c r="F244" s="190"/>
      <c r="G244" s="191"/>
      <c r="H244" s="192"/>
      <c r="I244" s="90"/>
      <c r="J244" s="18"/>
    </row>
    <row r="245" spans="1:10" ht="12.75">
      <c r="A245" s="194"/>
      <c r="B245" s="190"/>
      <c r="C245" s="190"/>
      <c r="D245" s="190"/>
      <c r="E245" s="190"/>
      <c r="F245" s="190"/>
      <c r="G245" s="191"/>
      <c r="H245" s="192"/>
      <c r="I245" s="90"/>
      <c r="J245" s="18"/>
    </row>
    <row r="246" spans="1:10" ht="12.75">
      <c r="A246" s="194"/>
      <c r="B246" s="190"/>
      <c r="C246" s="190"/>
      <c r="D246" s="190"/>
      <c r="E246" s="190"/>
      <c r="F246" s="190"/>
      <c r="G246" s="191"/>
      <c r="H246" s="192"/>
      <c r="I246" s="90"/>
      <c r="J246" s="18"/>
    </row>
    <row r="247" spans="1:10" ht="12.75">
      <c r="A247" s="194"/>
      <c r="B247" s="190"/>
      <c r="C247" s="190"/>
      <c r="D247" s="190"/>
      <c r="E247" s="190"/>
      <c r="F247" s="190"/>
      <c r="G247" s="191"/>
      <c r="H247" s="192"/>
      <c r="I247" s="90"/>
      <c r="J247" s="18"/>
    </row>
    <row r="248" spans="1:10" ht="12.75">
      <c r="A248" s="194"/>
      <c r="B248" s="190"/>
      <c r="C248" s="190"/>
      <c r="D248" s="190"/>
      <c r="E248" s="190"/>
      <c r="F248" s="190"/>
      <c r="G248" s="191"/>
      <c r="H248" s="192"/>
      <c r="I248" s="90"/>
      <c r="J248" s="18"/>
    </row>
    <row r="249" spans="1:10" ht="12.75">
      <c r="A249" s="194"/>
      <c r="B249" s="190"/>
      <c r="C249" s="190"/>
      <c r="D249" s="190"/>
      <c r="E249" s="190"/>
      <c r="F249" s="190"/>
      <c r="G249" s="191"/>
      <c r="H249" s="192"/>
      <c r="I249" s="90"/>
      <c r="J249" s="18"/>
    </row>
    <row r="250" spans="1:10" ht="12.75">
      <c r="A250" s="194"/>
      <c r="B250" s="190"/>
      <c r="C250" s="190"/>
      <c r="D250" s="190"/>
      <c r="E250" s="190"/>
      <c r="F250" s="190"/>
      <c r="G250" s="191"/>
      <c r="H250" s="192"/>
      <c r="I250" s="90"/>
      <c r="J250" s="18"/>
    </row>
    <row r="251" spans="1:10" ht="12.75">
      <c r="A251" s="194"/>
      <c r="B251" s="190"/>
      <c r="C251" s="190"/>
      <c r="D251" s="190"/>
      <c r="E251" s="190"/>
      <c r="F251" s="190"/>
      <c r="G251" s="191"/>
      <c r="H251" s="192"/>
      <c r="I251" s="90"/>
      <c r="J251" s="18"/>
    </row>
    <row r="252" spans="1:10" ht="12.75">
      <c r="A252" s="194"/>
      <c r="B252" s="190"/>
      <c r="C252" s="190"/>
      <c r="D252" s="190"/>
      <c r="E252" s="190"/>
      <c r="F252" s="190"/>
      <c r="G252" s="191"/>
      <c r="H252" s="192"/>
      <c r="I252" s="90"/>
      <c r="J252" s="18"/>
    </row>
    <row r="253" spans="1:10" ht="12.75">
      <c r="A253" s="194"/>
      <c r="B253" s="190"/>
      <c r="C253" s="190"/>
      <c r="D253" s="190"/>
      <c r="E253" s="190"/>
      <c r="F253" s="190"/>
      <c r="G253" s="191"/>
      <c r="H253" s="192"/>
      <c r="I253" s="90"/>
      <c r="J253" s="18"/>
    </row>
    <row r="254" spans="1:10" ht="12.75">
      <c r="A254" s="194"/>
      <c r="B254" s="190"/>
      <c r="C254" s="190"/>
      <c r="D254" s="190"/>
      <c r="E254" s="190"/>
      <c r="F254" s="190"/>
      <c r="G254" s="191"/>
      <c r="H254" s="192"/>
      <c r="I254" s="90"/>
      <c r="J254" s="18"/>
    </row>
    <row r="255" spans="1:10" ht="12.75">
      <c r="A255" s="194"/>
      <c r="B255" s="190"/>
      <c r="C255" s="190"/>
      <c r="D255" s="190"/>
      <c r="E255" s="190"/>
      <c r="F255" s="190"/>
      <c r="G255" s="191"/>
      <c r="H255" s="192"/>
      <c r="I255" s="90"/>
      <c r="J255" s="18"/>
    </row>
    <row r="256" spans="1:10" ht="12.75">
      <c r="A256" s="194"/>
      <c r="B256" s="190"/>
      <c r="C256" s="190"/>
      <c r="D256" s="190"/>
      <c r="E256" s="190"/>
      <c r="F256" s="190"/>
      <c r="G256" s="191"/>
      <c r="H256" s="192"/>
      <c r="I256" s="90"/>
      <c r="J256" s="18"/>
    </row>
    <row r="257" spans="1:10" ht="12.75">
      <c r="A257" s="194"/>
      <c r="B257" s="190"/>
      <c r="C257" s="190"/>
      <c r="D257" s="190"/>
      <c r="E257" s="190"/>
      <c r="F257" s="190"/>
      <c r="G257" s="191"/>
      <c r="H257" s="192"/>
      <c r="I257" s="90"/>
      <c r="J257" s="18"/>
    </row>
    <row r="258" spans="1:10" ht="12.75">
      <c r="A258" s="194"/>
      <c r="B258" s="190"/>
      <c r="C258" s="190"/>
      <c r="D258" s="190"/>
      <c r="E258" s="190"/>
      <c r="F258" s="190"/>
      <c r="G258" s="191"/>
      <c r="H258" s="192"/>
      <c r="I258" s="90"/>
      <c r="J258" s="18"/>
    </row>
    <row r="259" spans="1:10" ht="12.75">
      <c r="A259" s="194"/>
      <c r="B259" s="190"/>
      <c r="C259" s="190"/>
      <c r="D259" s="190"/>
      <c r="E259" s="190"/>
      <c r="F259" s="190"/>
      <c r="G259" s="191"/>
      <c r="H259" s="192"/>
      <c r="I259" s="90"/>
      <c r="J259" s="18"/>
    </row>
    <row r="260" spans="1:10" ht="12.75">
      <c r="A260" s="194"/>
      <c r="B260" s="190"/>
      <c r="C260" s="190"/>
      <c r="D260" s="190"/>
      <c r="E260" s="190"/>
      <c r="F260" s="190"/>
      <c r="G260" s="191"/>
      <c r="H260" s="192"/>
      <c r="I260" s="90"/>
      <c r="J260" s="18"/>
    </row>
    <row r="261" spans="1:10" ht="12.75">
      <c r="A261" s="194"/>
      <c r="B261" s="190"/>
      <c r="C261" s="190"/>
      <c r="D261" s="190"/>
      <c r="E261" s="190"/>
      <c r="F261" s="190"/>
      <c r="G261" s="191"/>
      <c r="H261" s="192"/>
      <c r="I261" s="90"/>
      <c r="J261" s="18"/>
    </row>
    <row r="262" spans="1:10" ht="12.75">
      <c r="A262" s="194"/>
      <c r="B262" s="190"/>
      <c r="C262" s="190"/>
      <c r="D262" s="190"/>
      <c r="E262" s="190"/>
      <c r="F262" s="190"/>
      <c r="G262" s="191"/>
      <c r="H262" s="192"/>
      <c r="I262" s="90"/>
      <c r="J262" s="18"/>
    </row>
    <row r="263" spans="1:10" ht="12.75">
      <c r="A263" s="194"/>
      <c r="B263" s="190"/>
      <c r="C263" s="190"/>
      <c r="D263" s="190"/>
      <c r="E263" s="190"/>
      <c r="F263" s="190"/>
      <c r="G263" s="191"/>
      <c r="H263" s="192"/>
      <c r="I263" s="90"/>
      <c r="J263" s="18"/>
    </row>
    <row r="264" spans="1:10" ht="12.75">
      <c r="A264" s="194"/>
      <c r="B264" s="190"/>
      <c r="C264" s="190"/>
      <c r="D264" s="190"/>
      <c r="E264" s="190"/>
      <c r="F264" s="190"/>
      <c r="G264" s="191"/>
      <c r="H264" s="192"/>
      <c r="I264" s="90"/>
      <c r="J264" s="18"/>
    </row>
    <row r="265" spans="1:10" ht="12.75">
      <c r="A265" s="194"/>
      <c r="B265" s="190"/>
      <c r="C265" s="190"/>
      <c r="D265" s="190"/>
      <c r="E265" s="190"/>
      <c r="F265" s="190"/>
      <c r="G265" s="191"/>
      <c r="H265" s="192"/>
      <c r="I265" s="90"/>
      <c r="J265" s="18"/>
    </row>
    <row r="266" spans="1:10" ht="12.75">
      <c r="A266" s="194"/>
      <c r="B266" s="190"/>
      <c r="C266" s="190"/>
      <c r="D266" s="190"/>
      <c r="E266" s="190"/>
      <c r="F266" s="190"/>
      <c r="G266" s="191"/>
      <c r="H266" s="192"/>
      <c r="I266" s="90"/>
      <c r="J266" s="18"/>
    </row>
    <row r="267" spans="1:10" ht="12.75">
      <c r="A267" s="194"/>
      <c r="B267" s="190"/>
      <c r="C267" s="190"/>
      <c r="D267" s="190"/>
      <c r="E267" s="190"/>
      <c r="F267" s="190"/>
      <c r="G267" s="191"/>
      <c r="H267" s="192"/>
      <c r="I267" s="90"/>
      <c r="J267" s="18"/>
    </row>
    <row r="268" spans="1:10" ht="12.75">
      <c r="A268" s="194"/>
      <c r="B268" s="190"/>
      <c r="C268" s="190"/>
      <c r="D268" s="190"/>
      <c r="E268" s="190"/>
      <c r="F268" s="190"/>
      <c r="G268" s="191"/>
      <c r="H268" s="192"/>
      <c r="I268" s="90"/>
      <c r="J268" s="18"/>
    </row>
    <row r="269" spans="1:10" ht="12.75">
      <c r="A269" s="194"/>
      <c r="B269" s="190"/>
      <c r="C269" s="190"/>
      <c r="D269" s="190"/>
      <c r="E269" s="190"/>
      <c r="F269" s="190"/>
      <c r="G269" s="191"/>
      <c r="H269" s="192"/>
      <c r="I269" s="90"/>
      <c r="J269" s="18"/>
    </row>
    <row r="270" spans="1:10" ht="12.75">
      <c r="A270" s="194"/>
      <c r="B270" s="190"/>
      <c r="C270" s="190"/>
      <c r="D270" s="190"/>
      <c r="E270" s="190"/>
      <c r="F270" s="190"/>
      <c r="G270" s="191"/>
      <c r="H270" s="192"/>
      <c r="I270" s="90"/>
      <c r="J270" s="18"/>
    </row>
    <row r="271" spans="1:10" ht="12.75">
      <c r="A271" s="194"/>
      <c r="B271" s="190"/>
      <c r="C271" s="190"/>
      <c r="D271" s="190"/>
      <c r="E271" s="190"/>
      <c r="F271" s="190"/>
      <c r="G271" s="191"/>
      <c r="H271" s="192"/>
      <c r="I271" s="90"/>
      <c r="J271" s="18"/>
    </row>
    <row r="272" spans="1:10" ht="12.75">
      <c r="A272" s="194"/>
      <c r="B272" s="190"/>
      <c r="C272" s="190"/>
      <c r="D272" s="190"/>
      <c r="E272" s="190"/>
      <c r="F272" s="190"/>
      <c r="G272" s="191"/>
      <c r="H272" s="192"/>
      <c r="I272" s="90"/>
      <c r="J272" s="18"/>
    </row>
    <row r="273" spans="1:10" ht="12.75">
      <c r="A273" s="194"/>
      <c r="B273" s="190"/>
      <c r="C273" s="190"/>
      <c r="D273" s="190"/>
      <c r="E273" s="190"/>
      <c r="F273" s="190"/>
      <c r="G273" s="191"/>
      <c r="H273" s="192"/>
      <c r="I273" s="90"/>
      <c r="J273" s="18"/>
    </row>
    <row r="274" spans="1:10" ht="12.75">
      <c r="A274" s="194"/>
      <c r="B274" s="190"/>
      <c r="C274" s="190"/>
      <c r="D274" s="190"/>
      <c r="E274" s="190"/>
      <c r="F274" s="190"/>
      <c r="G274" s="191"/>
      <c r="H274" s="192"/>
      <c r="I274" s="90"/>
      <c r="J274" s="18"/>
    </row>
    <row r="275" spans="1:10" ht="12.75">
      <c r="A275" s="194"/>
      <c r="B275" s="190"/>
      <c r="C275" s="190"/>
      <c r="D275" s="190"/>
      <c r="E275" s="190"/>
      <c r="F275" s="190"/>
      <c r="G275" s="191"/>
      <c r="H275" s="192"/>
      <c r="I275" s="90"/>
      <c r="J275" s="18"/>
    </row>
    <row r="276" spans="1:10" ht="12.75">
      <c r="A276" s="194"/>
      <c r="B276" s="190"/>
      <c r="C276" s="190"/>
      <c r="D276" s="190"/>
      <c r="E276" s="190"/>
      <c r="F276" s="190"/>
      <c r="G276" s="191"/>
      <c r="H276" s="192"/>
      <c r="I276" s="90"/>
      <c r="J276" s="18"/>
    </row>
    <row r="277" spans="1:10" ht="12.75">
      <c r="A277" s="204"/>
      <c r="B277" s="204"/>
      <c r="C277" s="190"/>
      <c r="D277" s="190"/>
      <c r="E277" s="190"/>
      <c r="F277" s="190"/>
      <c r="G277" s="191"/>
      <c r="H277" s="192"/>
      <c r="I277" s="90"/>
      <c r="J277" s="18"/>
    </row>
    <row r="278" spans="1:10" ht="12.75">
      <c r="A278" s="194"/>
      <c r="B278" s="190"/>
      <c r="C278" s="190"/>
      <c r="D278" s="190"/>
      <c r="E278" s="190"/>
      <c r="F278" s="190"/>
      <c r="G278" s="191"/>
      <c r="H278" s="192"/>
      <c r="I278" s="90"/>
      <c r="J278" s="18"/>
    </row>
    <row r="279" spans="1:10" ht="12.75">
      <c r="A279" s="194"/>
      <c r="B279" s="190"/>
      <c r="C279" s="190"/>
      <c r="D279" s="190"/>
      <c r="E279" s="190"/>
      <c r="F279" s="190"/>
      <c r="G279" s="191"/>
      <c r="H279" s="192"/>
      <c r="I279" s="90"/>
      <c r="J279" s="18"/>
    </row>
    <row r="280" spans="1:10" ht="12.75">
      <c r="A280" s="194"/>
      <c r="B280" s="190"/>
      <c r="C280" s="190"/>
      <c r="D280" s="190"/>
      <c r="E280" s="190"/>
      <c r="F280" s="190"/>
      <c r="G280" s="191"/>
      <c r="H280" s="192"/>
      <c r="I280" s="90"/>
      <c r="J280" s="18"/>
    </row>
    <row r="281" spans="1:10" ht="12.75">
      <c r="A281" s="194"/>
      <c r="B281" s="190"/>
      <c r="C281" s="190"/>
      <c r="D281" s="190"/>
      <c r="E281" s="190"/>
      <c r="F281" s="190"/>
      <c r="G281" s="191"/>
      <c r="H281" s="192"/>
      <c r="I281" s="90"/>
      <c r="J281" s="18"/>
    </row>
    <row r="282" spans="1:10" ht="12.75">
      <c r="A282" s="194"/>
      <c r="B282" s="190"/>
      <c r="C282" s="190"/>
      <c r="D282" s="190"/>
      <c r="E282" s="190"/>
      <c r="F282" s="190"/>
      <c r="G282" s="191"/>
      <c r="H282" s="192"/>
      <c r="I282" s="90"/>
      <c r="J282" s="18"/>
    </row>
    <row r="283" spans="1:10" ht="12.75">
      <c r="A283" s="194"/>
      <c r="B283" s="190"/>
      <c r="C283" s="190"/>
      <c r="D283" s="190"/>
      <c r="E283" s="190"/>
      <c r="F283" s="190"/>
      <c r="G283" s="191"/>
      <c r="H283" s="192"/>
      <c r="I283" s="90"/>
      <c r="J283" s="18"/>
    </row>
    <row r="284" spans="1:10" ht="12.75">
      <c r="A284" s="194"/>
      <c r="B284" s="190"/>
      <c r="C284" s="190"/>
      <c r="D284" s="190"/>
      <c r="E284" s="190"/>
      <c r="F284" s="190"/>
      <c r="G284" s="191"/>
      <c r="H284" s="192"/>
      <c r="I284" s="90"/>
      <c r="J284" s="18"/>
    </row>
    <row r="285" spans="1:10" ht="12.75">
      <c r="A285" s="194"/>
      <c r="B285" s="190"/>
      <c r="C285" s="190"/>
      <c r="D285" s="190"/>
      <c r="E285" s="190"/>
      <c r="F285" s="190"/>
      <c r="G285" s="191"/>
      <c r="H285" s="192"/>
      <c r="I285" s="90"/>
      <c r="J285" s="18"/>
    </row>
    <row r="286" spans="1:10" ht="12.75">
      <c r="A286" s="194"/>
      <c r="B286" s="190"/>
      <c r="C286" s="190"/>
      <c r="D286" s="190"/>
      <c r="E286" s="190"/>
      <c r="F286" s="190"/>
      <c r="G286" s="191"/>
      <c r="H286" s="192"/>
      <c r="I286" s="90"/>
      <c r="J286" s="18"/>
    </row>
    <row r="287" spans="1:10" ht="12.75">
      <c r="A287" s="194"/>
      <c r="B287" s="190"/>
      <c r="C287" s="190"/>
      <c r="D287" s="190"/>
      <c r="E287" s="190"/>
      <c r="F287" s="190"/>
      <c r="G287" s="191"/>
      <c r="H287" s="192"/>
      <c r="I287" s="90"/>
      <c r="J287" s="18"/>
    </row>
    <row r="288" spans="1:10" ht="12.75">
      <c r="A288" s="194"/>
      <c r="B288" s="190"/>
      <c r="C288" s="190"/>
      <c r="D288" s="190"/>
      <c r="E288" s="190"/>
      <c r="F288" s="190"/>
      <c r="G288" s="191"/>
      <c r="H288" s="192"/>
      <c r="I288" s="90"/>
      <c r="J288" s="18"/>
    </row>
    <row r="289" spans="1:10" ht="12.75">
      <c r="A289" s="194"/>
      <c r="B289" s="190"/>
      <c r="C289" s="190"/>
      <c r="D289" s="190"/>
      <c r="E289" s="190"/>
      <c r="F289" s="190"/>
      <c r="G289" s="191"/>
      <c r="H289" s="192"/>
      <c r="I289" s="90"/>
      <c r="J289" s="18"/>
    </row>
    <row r="290" spans="1:10" ht="12.75">
      <c r="A290" s="194"/>
      <c r="B290" s="190"/>
      <c r="C290" s="190"/>
      <c r="D290" s="190"/>
      <c r="E290" s="190"/>
      <c r="F290" s="190"/>
      <c r="G290" s="191"/>
      <c r="H290" s="192"/>
      <c r="I290" s="90"/>
      <c r="J290" s="18"/>
    </row>
    <row r="291" spans="1:10" ht="12.75">
      <c r="A291" s="194"/>
      <c r="B291" s="190"/>
      <c r="C291" s="190"/>
      <c r="D291" s="190"/>
      <c r="E291" s="190"/>
      <c r="F291" s="190"/>
      <c r="G291" s="191"/>
      <c r="H291" s="192"/>
      <c r="I291" s="90"/>
      <c r="J291" s="18"/>
    </row>
    <row r="292" spans="1:10" ht="12.75">
      <c r="A292" s="194"/>
      <c r="B292" s="190"/>
      <c r="C292" s="190"/>
      <c r="D292" s="190"/>
      <c r="E292" s="190"/>
      <c r="F292" s="190"/>
      <c r="G292" s="191"/>
      <c r="H292" s="192"/>
      <c r="I292" s="90"/>
      <c r="J292" s="18"/>
    </row>
    <row r="293" spans="1:10" ht="12.75">
      <c r="A293" s="194"/>
      <c r="B293" s="190"/>
      <c r="C293" s="190"/>
      <c r="D293" s="190"/>
      <c r="E293" s="190"/>
      <c r="F293" s="190"/>
      <c r="G293" s="191"/>
      <c r="H293" s="192"/>
      <c r="I293" s="90"/>
      <c r="J293" s="18"/>
    </row>
    <row r="294" spans="1:10" ht="12.75">
      <c r="A294" s="194"/>
      <c r="B294" s="190"/>
      <c r="C294" s="190"/>
      <c r="D294" s="190"/>
      <c r="E294" s="190"/>
      <c r="F294" s="190"/>
      <c r="G294" s="191"/>
      <c r="H294" s="192"/>
      <c r="I294" s="90"/>
      <c r="J294" s="18"/>
    </row>
    <row r="295" spans="1:10" ht="12.75">
      <c r="A295" s="194"/>
      <c r="B295" s="190"/>
      <c r="C295" s="190"/>
      <c r="D295" s="190"/>
      <c r="E295" s="190"/>
      <c r="F295" s="190"/>
      <c r="G295" s="191"/>
      <c r="H295" s="192"/>
      <c r="I295" s="90"/>
      <c r="J295" s="18"/>
    </row>
    <row r="296" spans="1:10" ht="12.75">
      <c r="A296" s="194"/>
      <c r="B296" s="190"/>
      <c r="C296" s="190"/>
      <c r="D296" s="190"/>
      <c r="E296" s="190"/>
      <c r="F296" s="190"/>
      <c r="G296" s="191"/>
      <c r="H296" s="192"/>
      <c r="I296" s="90"/>
      <c r="J296" s="18"/>
    </row>
    <row r="297" spans="1:10" ht="12.75">
      <c r="A297" s="194"/>
      <c r="B297" s="190"/>
      <c r="C297" s="190"/>
      <c r="D297" s="190"/>
      <c r="E297" s="190"/>
      <c r="F297" s="190"/>
      <c r="G297" s="191"/>
      <c r="H297" s="192"/>
      <c r="I297" s="90"/>
      <c r="J297" s="18"/>
    </row>
    <row r="298" spans="1:10" ht="12.75">
      <c r="A298" s="194"/>
      <c r="B298" s="190"/>
      <c r="C298" s="190"/>
      <c r="D298" s="190"/>
      <c r="E298" s="190"/>
      <c r="F298" s="190"/>
      <c r="G298" s="191"/>
      <c r="H298" s="192"/>
      <c r="I298" s="90"/>
      <c r="J298" s="18"/>
    </row>
    <row r="299" spans="1:10" ht="12.75">
      <c r="A299" s="194"/>
      <c r="B299" s="190"/>
      <c r="C299" s="190"/>
      <c r="D299" s="190"/>
      <c r="E299" s="190"/>
      <c r="F299" s="190"/>
      <c r="G299" s="191"/>
      <c r="H299" s="192"/>
      <c r="I299" s="90"/>
      <c r="J299" s="18"/>
    </row>
    <row r="300" spans="1:10" ht="12.75">
      <c r="A300" s="194"/>
      <c r="B300" s="190"/>
      <c r="C300" s="190"/>
      <c r="D300" s="190"/>
      <c r="E300" s="190"/>
      <c r="F300" s="190"/>
      <c r="G300" s="191"/>
      <c r="H300" s="192"/>
      <c r="I300" s="90"/>
      <c r="J300" s="18"/>
    </row>
    <row r="301" spans="1:10" ht="12.75">
      <c r="A301" s="194"/>
      <c r="B301" s="190"/>
      <c r="C301" s="190"/>
      <c r="D301" s="190"/>
      <c r="E301" s="190"/>
      <c r="F301" s="190"/>
      <c r="G301" s="191"/>
      <c r="H301" s="192"/>
      <c r="I301" s="90"/>
      <c r="J301" s="18"/>
    </row>
    <row r="302" spans="1:10" ht="12.75">
      <c r="A302" s="194"/>
      <c r="B302" s="190"/>
      <c r="C302" s="190"/>
      <c r="D302" s="190"/>
      <c r="E302" s="190"/>
      <c r="F302" s="190"/>
      <c r="G302" s="191"/>
      <c r="H302" s="192"/>
      <c r="I302" s="90"/>
      <c r="J302" s="18"/>
    </row>
    <row r="303" spans="1:10" ht="12.75">
      <c r="A303" s="194"/>
      <c r="B303" s="190"/>
      <c r="C303" s="190"/>
      <c r="D303" s="190"/>
      <c r="E303" s="190"/>
      <c r="F303" s="190"/>
      <c r="G303" s="191"/>
      <c r="H303" s="192"/>
      <c r="I303" s="90"/>
      <c r="J303" s="18"/>
    </row>
    <row r="304" spans="1:10" ht="12.75">
      <c r="A304" s="194"/>
      <c r="B304" s="190"/>
      <c r="C304" s="190"/>
      <c r="D304" s="190"/>
      <c r="E304" s="190"/>
      <c r="F304" s="190"/>
      <c r="G304" s="191"/>
      <c r="H304" s="192"/>
      <c r="I304" s="90"/>
      <c r="J304" s="18"/>
    </row>
    <row r="305" spans="1:8" ht="12.75">
      <c r="A305" s="194"/>
      <c r="B305" s="190"/>
      <c r="C305" s="190"/>
      <c r="D305" s="190"/>
      <c r="E305" s="190"/>
      <c r="F305" s="190"/>
      <c r="G305" s="191"/>
      <c r="H305" s="192"/>
    </row>
    <row r="306" spans="1:8" ht="12.75">
      <c r="A306" s="194"/>
      <c r="B306" s="190"/>
      <c r="C306" s="190"/>
      <c r="D306" s="190"/>
      <c r="E306" s="190"/>
      <c r="F306" s="190"/>
      <c r="G306" s="191"/>
      <c r="H306" s="192"/>
    </row>
    <row r="307" spans="1:8" ht="12.75">
      <c r="A307" s="194"/>
      <c r="B307" s="190"/>
      <c r="C307" s="190"/>
      <c r="D307" s="190"/>
      <c r="E307" s="190"/>
      <c r="F307" s="190"/>
      <c r="G307" s="191"/>
      <c r="H307" s="192"/>
    </row>
    <row r="308" spans="1:8" ht="12.75">
      <c r="A308" s="194"/>
      <c r="B308" s="190"/>
      <c r="C308" s="190"/>
      <c r="D308" s="190"/>
      <c r="E308" s="190"/>
      <c r="F308" s="190"/>
      <c r="G308" s="191"/>
      <c r="H308" s="192"/>
    </row>
    <row r="309" spans="1:8" ht="12.75">
      <c r="A309" s="194"/>
      <c r="B309" s="190"/>
      <c r="C309" s="190"/>
      <c r="D309" s="190"/>
      <c r="E309" s="190"/>
      <c r="F309" s="190"/>
      <c r="G309" s="191"/>
      <c r="H309" s="192"/>
    </row>
    <row r="310" spans="1:8" ht="12.75">
      <c r="A310" s="194"/>
      <c r="B310" s="190"/>
      <c r="C310" s="190"/>
      <c r="D310" s="190"/>
      <c r="E310" s="190"/>
      <c r="F310" s="190"/>
      <c r="G310" s="191"/>
      <c r="H310" s="192"/>
    </row>
    <row r="311" spans="1:8" ht="12.75">
      <c r="A311" s="194"/>
      <c r="B311" s="190"/>
      <c r="C311" s="190"/>
      <c r="D311" s="190"/>
      <c r="E311" s="190"/>
      <c r="F311" s="190"/>
      <c r="G311" s="191"/>
      <c r="H311" s="192"/>
    </row>
    <row r="312" spans="1:8" ht="12.75">
      <c r="A312" s="194"/>
      <c r="B312" s="190"/>
      <c r="C312" s="190"/>
      <c r="D312" s="190"/>
      <c r="E312" s="190"/>
      <c r="F312" s="190"/>
      <c r="G312" s="191"/>
      <c r="H312" s="192"/>
    </row>
    <row r="313" spans="1:8" ht="12.75">
      <c r="A313" s="194"/>
      <c r="B313" s="190"/>
      <c r="C313" s="190"/>
      <c r="D313" s="190"/>
      <c r="E313" s="190"/>
      <c r="F313" s="190"/>
      <c r="G313" s="191"/>
      <c r="H313" s="192"/>
    </row>
    <row r="314" spans="1:8" ht="12.75">
      <c r="A314" s="194"/>
      <c r="B314" s="190"/>
      <c r="C314" s="190"/>
      <c r="D314" s="190"/>
      <c r="E314" s="190"/>
      <c r="F314" s="190"/>
      <c r="G314" s="191"/>
      <c r="H314" s="192"/>
    </row>
    <row r="315" spans="1:8" ht="12.75">
      <c r="A315" s="194"/>
      <c r="B315" s="190"/>
      <c r="C315" s="190"/>
      <c r="D315" s="190"/>
      <c r="E315" s="190"/>
      <c r="F315" s="190"/>
      <c r="G315" s="191"/>
      <c r="H315" s="192"/>
    </row>
    <row r="316" spans="1:8" ht="12.75">
      <c r="A316" s="194"/>
      <c r="B316" s="190"/>
      <c r="C316" s="190"/>
      <c r="D316" s="190"/>
      <c r="E316" s="190"/>
      <c r="F316" s="190"/>
      <c r="G316" s="191"/>
      <c r="H316" s="192"/>
    </row>
    <row r="317" spans="1:8" ht="12.75">
      <c r="A317" s="194"/>
      <c r="B317" s="190"/>
      <c r="C317" s="190"/>
      <c r="D317" s="190"/>
      <c r="E317" s="190"/>
      <c r="F317" s="190"/>
      <c r="G317" s="191"/>
      <c r="H317" s="192"/>
    </row>
    <row r="318" spans="1:8" ht="12.75">
      <c r="A318" s="194"/>
      <c r="B318" s="190"/>
      <c r="C318" s="190"/>
      <c r="D318" s="190"/>
      <c r="E318" s="190"/>
      <c r="F318" s="190"/>
      <c r="G318" s="191"/>
      <c r="H318" s="192"/>
    </row>
    <row r="319" spans="1:8" ht="12.75">
      <c r="A319" s="194"/>
      <c r="B319" s="190"/>
      <c r="C319" s="190"/>
      <c r="D319" s="190"/>
      <c r="E319" s="190"/>
      <c r="F319" s="190"/>
      <c r="G319" s="191"/>
      <c r="H319" s="192"/>
    </row>
    <row r="320" spans="1:8" ht="12.75">
      <c r="A320" s="194"/>
      <c r="B320" s="190"/>
      <c r="C320" s="190"/>
      <c r="D320" s="190"/>
      <c r="E320" s="190"/>
      <c r="F320" s="190"/>
      <c r="G320" s="191"/>
      <c r="H320" s="192"/>
    </row>
    <row r="321" spans="1:8" ht="12.75">
      <c r="A321" s="194"/>
      <c r="B321" s="190"/>
      <c r="C321" s="190"/>
      <c r="D321" s="190"/>
      <c r="E321" s="190"/>
      <c r="F321" s="190"/>
      <c r="G321" s="191"/>
      <c r="H321" s="192"/>
    </row>
    <row r="322" spans="1:8" ht="12.75">
      <c r="A322" s="194"/>
      <c r="B322" s="190"/>
      <c r="C322" s="190"/>
      <c r="D322" s="190"/>
      <c r="E322" s="190"/>
      <c r="F322" s="190"/>
      <c r="G322" s="191"/>
      <c r="H322" s="192"/>
    </row>
    <row r="323" spans="1:8" ht="12.75">
      <c r="A323" s="194"/>
      <c r="B323" s="190"/>
      <c r="C323" s="190"/>
      <c r="D323" s="190"/>
      <c r="E323" s="190"/>
      <c r="F323" s="190"/>
      <c r="G323" s="191"/>
      <c r="H323" s="192"/>
    </row>
    <row r="324" spans="1:8" ht="12.75">
      <c r="A324" s="194"/>
      <c r="B324" s="190"/>
      <c r="C324" s="190"/>
      <c r="D324" s="190"/>
      <c r="E324" s="190"/>
      <c r="F324" s="190"/>
      <c r="G324" s="191"/>
      <c r="H324" s="192"/>
    </row>
    <row r="325" spans="1:8" ht="12.75">
      <c r="A325" s="194"/>
      <c r="B325" s="190"/>
      <c r="C325" s="190"/>
      <c r="D325" s="190"/>
      <c r="E325" s="190"/>
      <c r="F325" s="190"/>
      <c r="G325" s="191"/>
      <c r="H325" s="192"/>
    </row>
    <row r="326" spans="1:8" ht="12.75">
      <c r="A326" s="194"/>
      <c r="B326" s="190"/>
      <c r="C326" s="190"/>
      <c r="D326" s="190"/>
      <c r="E326" s="190"/>
      <c r="F326" s="190"/>
      <c r="G326" s="191"/>
      <c r="H326" s="192"/>
    </row>
    <row r="327" spans="1:8" ht="12.75">
      <c r="A327" s="194"/>
      <c r="B327" s="190"/>
      <c r="C327" s="190"/>
      <c r="D327" s="190"/>
      <c r="E327" s="190"/>
      <c r="F327" s="190"/>
      <c r="G327" s="191"/>
      <c r="H327" s="192"/>
    </row>
    <row r="328" spans="1:8" ht="12.75">
      <c r="A328" s="194"/>
      <c r="B328" s="190"/>
      <c r="C328" s="190"/>
      <c r="D328" s="190"/>
      <c r="E328" s="190"/>
      <c r="F328" s="190"/>
      <c r="G328" s="191"/>
      <c r="H328" s="192"/>
    </row>
    <row r="329" spans="1:8" ht="12.75">
      <c r="A329" s="194"/>
      <c r="B329" s="190"/>
      <c r="C329" s="190"/>
      <c r="D329" s="190"/>
      <c r="E329" s="190"/>
      <c r="F329" s="190"/>
      <c r="G329" s="191"/>
      <c r="H329" s="192"/>
    </row>
    <row r="330" spans="1:8" ht="12.75">
      <c r="A330" s="194"/>
      <c r="B330" s="190"/>
      <c r="C330" s="190"/>
      <c r="D330" s="190"/>
      <c r="E330" s="190"/>
      <c r="F330" s="190"/>
      <c r="G330" s="191"/>
      <c r="H330" s="192"/>
    </row>
    <row r="331" spans="1:8" ht="12.75">
      <c r="A331" s="194"/>
      <c r="B331" s="190"/>
      <c r="C331" s="190"/>
      <c r="D331" s="190"/>
      <c r="E331" s="190"/>
      <c r="F331" s="190"/>
      <c r="G331" s="191"/>
      <c r="H331" s="192"/>
    </row>
    <row r="332" spans="1:8" ht="12.75">
      <c r="A332" s="194"/>
      <c r="B332" s="190"/>
      <c r="C332" s="190"/>
      <c r="D332" s="190"/>
      <c r="E332" s="190"/>
      <c r="F332" s="190"/>
      <c r="G332" s="191"/>
      <c r="H332" s="192"/>
    </row>
    <row r="333" spans="1:8" ht="12.75">
      <c r="A333" s="194"/>
      <c r="B333" s="190"/>
      <c r="C333" s="190"/>
      <c r="D333" s="190"/>
      <c r="E333" s="190"/>
      <c r="F333" s="190"/>
      <c r="G333" s="191"/>
      <c r="H333" s="192"/>
    </row>
    <row r="334" spans="1:8" ht="12.75">
      <c r="A334" s="194"/>
      <c r="B334" s="190"/>
      <c r="C334" s="190"/>
      <c r="D334" s="190"/>
      <c r="E334" s="190"/>
      <c r="F334" s="190"/>
      <c r="G334" s="191"/>
      <c r="H334" s="192"/>
    </row>
    <row r="335" spans="1:8" ht="12.75">
      <c r="A335" s="194"/>
      <c r="B335" s="190"/>
      <c r="C335" s="190"/>
      <c r="D335" s="190"/>
      <c r="E335" s="190"/>
      <c r="F335" s="190"/>
      <c r="G335" s="191"/>
      <c r="H335" s="192"/>
    </row>
    <row r="336" spans="1:8" ht="12.75">
      <c r="A336" s="194"/>
      <c r="B336" s="190"/>
      <c r="C336" s="190"/>
      <c r="D336" s="190"/>
      <c r="E336" s="190"/>
      <c r="F336" s="190"/>
      <c r="G336" s="191"/>
      <c r="H336" s="192"/>
    </row>
    <row r="337" spans="1:8" ht="12.75">
      <c r="A337" s="194"/>
      <c r="B337" s="190"/>
      <c r="C337" s="190"/>
      <c r="D337" s="190"/>
      <c r="E337" s="190"/>
      <c r="F337" s="190"/>
      <c r="G337" s="191"/>
      <c r="H337" s="192"/>
    </row>
    <row r="338" spans="1:8" ht="12.75">
      <c r="A338" s="194"/>
      <c r="B338" s="190"/>
      <c r="C338" s="190"/>
      <c r="D338" s="190"/>
      <c r="E338" s="190"/>
      <c r="F338" s="190"/>
      <c r="G338" s="191"/>
      <c r="H338" s="192"/>
    </row>
    <row r="339" spans="1:8" ht="12.75">
      <c r="A339" s="194"/>
      <c r="B339" s="190"/>
      <c r="C339" s="190"/>
      <c r="D339" s="190"/>
      <c r="E339" s="190"/>
      <c r="F339" s="190"/>
      <c r="G339" s="191"/>
      <c r="H339" s="192"/>
    </row>
    <row r="340" spans="1:8" ht="12.75">
      <c r="A340" s="194"/>
      <c r="B340" s="190"/>
      <c r="C340" s="190"/>
      <c r="D340" s="190"/>
      <c r="E340" s="190"/>
      <c r="F340" s="190"/>
      <c r="G340" s="191"/>
      <c r="H340" s="192"/>
    </row>
    <row r="341" spans="1:8" ht="12.75">
      <c r="A341" s="194"/>
      <c r="B341" s="190"/>
      <c r="C341" s="190"/>
      <c r="D341" s="190"/>
      <c r="E341" s="190"/>
      <c r="F341" s="190"/>
      <c r="G341" s="191"/>
      <c r="H341" s="192"/>
    </row>
    <row r="342" spans="1:8" ht="12.75">
      <c r="A342" s="194"/>
      <c r="B342" s="190"/>
      <c r="C342" s="190"/>
      <c r="D342" s="190"/>
      <c r="E342" s="190"/>
      <c r="F342" s="190"/>
      <c r="G342" s="191"/>
      <c r="H342" s="192"/>
    </row>
    <row r="343" spans="1:8" ht="12.75">
      <c r="A343" s="194"/>
      <c r="B343" s="190"/>
      <c r="C343" s="190"/>
      <c r="D343" s="190"/>
      <c r="E343" s="190"/>
      <c r="F343" s="190"/>
      <c r="G343" s="191"/>
      <c r="H343" s="192"/>
    </row>
    <row r="344" spans="1:8" ht="12.75">
      <c r="A344" s="194"/>
      <c r="B344" s="190"/>
      <c r="C344" s="190"/>
      <c r="D344" s="190"/>
      <c r="E344" s="190"/>
      <c r="F344" s="190"/>
      <c r="G344" s="191"/>
      <c r="H344" s="192"/>
    </row>
    <row r="345" spans="1:8" ht="12.75">
      <c r="A345" s="194"/>
      <c r="B345" s="190"/>
      <c r="C345" s="190"/>
      <c r="D345" s="190"/>
      <c r="E345" s="190"/>
      <c r="F345" s="190"/>
      <c r="G345" s="191"/>
      <c r="H345" s="192"/>
    </row>
    <row r="346" spans="1:8" ht="12.75">
      <c r="A346" s="194"/>
      <c r="B346" s="190"/>
      <c r="C346" s="190"/>
      <c r="D346" s="190"/>
      <c r="E346" s="190"/>
      <c r="F346" s="190"/>
      <c r="G346" s="191"/>
      <c r="H346" s="192"/>
    </row>
    <row r="347" spans="1:8" ht="12.75">
      <c r="A347" s="194"/>
      <c r="B347" s="190"/>
      <c r="C347" s="190"/>
      <c r="D347" s="190"/>
      <c r="E347" s="190"/>
      <c r="F347" s="190"/>
      <c r="G347" s="191"/>
      <c r="H347" s="192"/>
    </row>
    <row r="348" spans="1:8" ht="12.75">
      <c r="A348" s="194"/>
      <c r="B348" s="190"/>
      <c r="C348" s="190"/>
      <c r="D348" s="190"/>
      <c r="E348" s="190"/>
      <c r="F348" s="190"/>
      <c r="G348" s="191"/>
      <c r="H348" s="192"/>
    </row>
    <row r="349" spans="1:8" ht="12.75">
      <c r="A349" s="194"/>
      <c r="B349" s="190"/>
      <c r="C349" s="190"/>
      <c r="D349" s="190"/>
      <c r="E349" s="190"/>
      <c r="F349" s="190"/>
      <c r="G349" s="191"/>
      <c r="H349" s="192"/>
    </row>
    <row r="350" spans="1:8" ht="12.75">
      <c r="A350" s="194"/>
      <c r="B350" s="190"/>
      <c r="C350" s="190"/>
      <c r="D350" s="190"/>
      <c r="E350" s="190"/>
      <c r="F350" s="190"/>
      <c r="G350" s="191"/>
      <c r="H350" s="192"/>
    </row>
    <row r="351" spans="1:8" ht="12.75">
      <c r="A351" s="194"/>
      <c r="B351" s="190"/>
      <c r="C351" s="190"/>
      <c r="D351" s="190"/>
      <c r="E351" s="190"/>
      <c r="F351" s="190"/>
      <c r="G351" s="191"/>
      <c r="H351" s="192"/>
    </row>
    <row r="352" spans="1:8" ht="12.75">
      <c r="A352" s="194"/>
      <c r="B352" s="190"/>
      <c r="C352" s="190"/>
      <c r="D352" s="190"/>
      <c r="E352" s="190"/>
      <c r="F352" s="190"/>
      <c r="G352" s="191"/>
      <c r="H352" s="192"/>
    </row>
    <row r="353" spans="1:8" ht="12.75">
      <c r="A353" s="194"/>
      <c r="B353" s="190"/>
      <c r="C353" s="190"/>
      <c r="D353" s="190"/>
      <c r="E353" s="190"/>
      <c r="F353" s="190"/>
      <c r="G353" s="191"/>
      <c r="H353" s="192"/>
    </row>
    <row r="354" spans="1:8" ht="12.75">
      <c r="A354" s="194"/>
      <c r="B354" s="190"/>
      <c r="C354" s="190"/>
      <c r="D354" s="190"/>
      <c r="E354" s="190"/>
      <c r="F354" s="190"/>
      <c r="G354" s="191"/>
      <c r="H354" s="192"/>
    </row>
    <row r="355" spans="1:8" ht="12.75">
      <c r="A355" s="205"/>
      <c r="B355" s="210"/>
      <c r="C355" s="210"/>
      <c r="D355" s="210"/>
      <c r="E355" s="190"/>
      <c r="F355" s="190"/>
      <c r="G355" s="191"/>
      <c r="H355" s="192"/>
    </row>
    <row r="356" spans="1:8" ht="12.75">
      <c r="A356" s="205"/>
      <c r="B356" s="210"/>
      <c r="C356" s="210"/>
      <c r="D356" s="210"/>
      <c r="E356" s="190"/>
      <c r="F356" s="190"/>
      <c r="G356" s="191"/>
      <c r="H356" s="192"/>
    </row>
    <row r="357" spans="1:8" ht="12.75">
      <c r="A357" s="194"/>
      <c r="B357" s="190"/>
      <c r="C357" s="190"/>
      <c r="D357" s="190"/>
      <c r="E357" s="190"/>
      <c r="F357" s="190"/>
      <c r="G357" s="191"/>
      <c r="H357" s="192"/>
    </row>
    <row r="358" spans="1:8" ht="12.75">
      <c r="A358" s="194"/>
      <c r="B358" s="190"/>
      <c r="C358" s="190"/>
      <c r="D358" s="190"/>
      <c r="E358" s="190"/>
      <c r="F358" s="190"/>
      <c r="G358" s="191"/>
      <c r="H358" s="192"/>
    </row>
    <row r="359" spans="1:8" ht="12.75">
      <c r="A359" s="194"/>
      <c r="B359" s="190"/>
      <c r="C359" s="190"/>
      <c r="D359" s="190"/>
      <c r="E359" s="190"/>
      <c r="F359" s="190"/>
      <c r="G359" s="191"/>
      <c r="H359" s="192"/>
    </row>
    <row r="360" spans="1:8" ht="12.75">
      <c r="A360" s="194"/>
      <c r="B360" s="190"/>
      <c r="C360" s="190"/>
      <c r="D360" s="190"/>
      <c r="E360" s="190"/>
      <c r="F360" s="190"/>
      <c r="G360" s="191"/>
      <c r="H360" s="192"/>
    </row>
    <row r="361" spans="1:8" ht="12.75">
      <c r="A361" s="194"/>
      <c r="B361" s="190"/>
      <c r="C361" s="190"/>
      <c r="D361" s="190"/>
      <c r="E361" s="190"/>
      <c r="F361" s="190"/>
      <c r="G361" s="191"/>
      <c r="H361" s="192"/>
    </row>
    <row r="362" spans="1:8" ht="12.75">
      <c r="A362" s="194"/>
      <c r="B362" s="190"/>
      <c r="C362" s="190"/>
      <c r="D362" s="190"/>
      <c r="E362" s="190"/>
      <c r="F362" s="190"/>
      <c r="G362" s="191"/>
      <c r="H362" s="192"/>
    </row>
    <row r="363" spans="1:8" ht="12.75">
      <c r="A363" s="194"/>
      <c r="B363" s="190"/>
      <c r="C363" s="190"/>
      <c r="D363" s="190"/>
      <c r="E363" s="190"/>
      <c r="F363" s="190"/>
      <c r="G363" s="191"/>
      <c r="H363" s="192"/>
    </row>
    <row r="364" spans="1:8" ht="12.75">
      <c r="A364" s="194"/>
      <c r="B364" s="190"/>
      <c r="C364" s="190"/>
      <c r="D364" s="190"/>
      <c r="E364" s="190"/>
      <c r="F364" s="190"/>
      <c r="G364" s="191"/>
      <c r="H364" s="192"/>
    </row>
    <row r="365" spans="1:8" ht="12.75">
      <c r="A365" s="194"/>
      <c r="B365" s="190"/>
      <c r="C365" s="190"/>
      <c r="D365" s="190"/>
      <c r="E365" s="190"/>
      <c r="F365" s="190"/>
      <c r="G365" s="191"/>
      <c r="H365" s="192"/>
    </row>
    <row r="366" spans="1:8" ht="12.75">
      <c r="A366" s="194"/>
      <c r="B366" s="190"/>
      <c r="C366" s="190"/>
      <c r="D366" s="190"/>
      <c r="E366" s="190"/>
      <c r="F366" s="190"/>
      <c r="G366" s="191"/>
      <c r="H366" s="192"/>
    </row>
    <row r="367" spans="1:8" ht="12.75">
      <c r="A367" s="194"/>
      <c r="B367" s="190"/>
      <c r="C367" s="190"/>
      <c r="D367" s="190"/>
      <c r="E367" s="190"/>
      <c r="F367" s="190"/>
      <c r="G367" s="191"/>
      <c r="H367" s="192"/>
    </row>
    <row r="368" spans="1:8" ht="12.75">
      <c r="A368" s="194"/>
      <c r="B368" s="190"/>
      <c r="C368" s="190"/>
      <c r="D368" s="190"/>
      <c r="E368" s="190"/>
      <c r="F368" s="190"/>
      <c r="G368" s="191"/>
      <c r="H368" s="192"/>
    </row>
    <row r="369" spans="1:8" ht="12.75">
      <c r="A369" s="194"/>
      <c r="B369" s="190"/>
      <c r="C369" s="190"/>
      <c r="D369" s="190"/>
      <c r="E369" s="190"/>
      <c r="F369" s="190"/>
      <c r="G369" s="191"/>
      <c r="H369" s="192"/>
    </row>
    <row r="370" spans="1:8" ht="12.75">
      <c r="A370" s="194"/>
      <c r="B370" s="190"/>
      <c r="C370" s="190"/>
      <c r="D370" s="190"/>
      <c r="E370" s="190"/>
      <c r="F370" s="190"/>
      <c r="G370" s="191"/>
      <c r="H370" s="192"/>
    </row>
    <row r="371" spans="1:8" ht="12.75">
      <c r="A371" s="194"/>
      <c r="B371" s="190"/>
      <c r="C371" s="190"/>
      <c r="D371" s="190"/>
      <c r="E371" s="190"/>
      <c r="F371" s="190"/>
      <c r="G371" s="191"/>
      <c r="H371" s="192"/>
    </row>
    <row r="372" spans="1:8" ht="12.75">
      <c r="A372" s="194"/>
      <c r="B372" s="190"/>
      <c r="C372" s="190"/>
      <c r="D372" s="190"/>
      <c r="E372" s="190"/>
      <c r="F372" s="190"/>
      <c r="G372" s="191"/>
      <c r="H372" s="192"/>
    </row>
    <row r="373" spans="1:8" ht="12.75">
      <c r="A373" s="194"/>
      <c r="B373" s="190"/>
      <c r="C373" s="190"/>
      <c r="D373" s="190"/>
      <c r="E373" s="190"/>
      <c r="F373" s="190"/>
      <c r="G373" s="191"/>
      <c r="H373" s="192"/>
    </row>
    <row r="374" spans="1:8" ht="12.75">
      <c r="A374" s="194"/>
      <c r="B374" s="190"/>
      <c r="C374" s="190"/>
      <c r="D374" s="190"/>
      <c r="E374" s="190"/>
      <c r="F374" s="190"/>
      <c r="G374" s="191"/>
      <c r="H374" s="192"/>
    </row>
    <row r="375" spans="1:8" ht="12.75">
      <c r="A375" s="194"/>
      <c r="B375" s="190"/>
      <c r="C375" s="190"/>
      <c r="D375" s="190"/>
      <c r="E375" s="190"/>
      <c r="F375" s="190"/>
      <c r="G375" s="191"/>
      <c r="H375" s="192"/>
    </row>
    <row r="376" spans="1:8" ht="12.75">
      <c r="A376" s="194"/>
      <c r="B376" s="190"/>
      <c r="C376" s="190"/>
      <c r="D376" s="190"/>
      <c r="E376" s="190"/>
      <c r="F376" s="190"/>
      <c r="G376" s="191"/>
      <c r="H376" s="192"/>
    </row>
    <row r="377" spans="1:8" ht="12.75">
      <c r="A377" s="194"/>
      <c r="B377" s="190"/>
      <c r="C377" s="190"/>
      <c r="D377" s="190"/>
      <c r="E377" s="190"/>
      <c r="F377" s="190"/>
      <c r="G377" s="191"/>
      <c r="H377" s="192"/>
    </row>
    <row r="378" spans="1:8" ht="12.75">
      <c r="A378" s="194"/>
      <c r="B378" s="190"/>
      <c r="C378" s="190"/>
      <c r="D378" s="190"/>
      <c r="E378" s="190"/>
      <c r="F378" s="190"/>
      <c r="G378" s="191"/>
      <c r="H378" s="192"/>
    </row>
    <row r="379" spans="1:8" ht="12.75">
      <c r="A379" s="194"/>
      <c r="B379" s="190"/>
      <c r="C379" s="190"/>
      <c r="D379" s="190"/>
      <c r="E379" s="190"/>
      <c r="F379" s="190"/>
      <c r="G379" s="191"/>
      <c r="H379" s="192"/>
    </row>
  </sheetData>
  <sheetProtection/>
  <autoFilter ref="A1:I362"/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F9" sqref="F9"/>
    </sheetView>
  </sheetViews>
  <sheetFormatPr defaultColWidth="9.140625" defaultRowHeight="12.75"/>
  <cols>
    <col min="1" max="2" width="7.00390625" style="9" customWidth="1"/>
    <col min="3" max="3" width="22.140625" style="0" customWidth="1"/>
    <col min="4" max="4" width="22.421875" style="0" customWidth="1"/>
    <col min="5" max="5" width="26.28125" style="0" customWidth="1"/>
    <col min="6" max="6" width="31.28125" style="5" customWidth="1"/>
    <col min="7" max="7" width="11.140625" style="14" customWidth="1"/>
  </cols>
  <sheetData>
    <row r="1" spans="4:5" ht="15">
      <c r="D1" s="219"/>
      <c r="E1" s="219"/>
    </row>
    <row r="2" spans="1:7" ht="15.75">
      <c r="A2" s="218" t="str">
        <f>Startlist!$F2</f>
        <v>Lääne-Eesti rahvaralli 2024</v>
      </c>
      <c r="B2" s="218"/>
      <c r="C2" s="218"/>
      <c r="D2" s="218"/>
      <c r="E2" s="218"/>
      <c r="F2" s="218"/>
      <c r="G2" s="218"/>
    </row>
    <row r="3" spans="1:7" ht="15">
      <c r="A3" s="219" t="str">
        <f>Startlist!$F3</f>
        <v>18.05.2024</v>
      </c>
      <c r="B3" s="219"/>
      <c r="C3" s="219"/>
      <c r="D3" s="219"/>
      <c r="E3" s="219"/>
      <c r="F3" s="219"/>
      <c r="G3" s="219"/>
    </row>
    <row r="4" spans="1:7" ht="15">
      <c r="A4" s="219" t="str">
        <f>Startlist!$F4</f>
        <v>Läänemaa</v>
      </c>
      <c r="B4" s="219"/>
      <c r="C4" s="219"/>
      <c r="D4" s="219"/>
      <c r="E4" s="219"/>
      <c r="F4" s="219"/>
      <c r="G4" s="219"/>
    </row>
    <row r="6" spans="1:13" ht="15.75">
      <c r="A6" s="10" t="s">
        <v>1301</v>
      </c>
      <c r="M6" s="61"/>
    </row>
    <row r="7" spans="1:13" s="70" customFormat="1" ht="15.75">
      <c r="A7" s="77" t="s">
        <v>1295</v>
      </c>
      <c r="B7" s="78" t="s">
        <v>1211</v>
      </c>
      <c r="C7" s="79" t="s">
        <v>1212</v>
      </c>
      <c r="D7" s="80" t="s">
        <v>1213</v>
      </c>
      <c r="E7" s="79" t="s">
        <v>1215</v>
      </c>
      <c r="F7" s="79" t="s">
        <v>1300</v>
      </c>
      <c r="G7" s="118"/>
      <c r="M7" s="61"/>
    </row>
    <row r="8" spans="1:13" ht="15" customHeight="1" hidden="1">
      <c r="A8" s="7"/>
      <c r="B8" s="8"/>
      <c r="C8" s="6"/>
      <c r="D8" s="6"/>
      <c r="E8" s="6"/>
      <c r="F8" s="22"/>
      <c r="G8" s="119"/>
      <c r="M8" s="61"/>
    </row>
    <row r="9" spans="1:13" ht="15" customHeight="1">
      <c r="A9" s="60" t="s">
        <v>5</v>
      </c>
      <c r="B9" s="67" t="s">
        <v>1203</v>
      </c>
      <c r="C9" s="51" t="s">
        <v>1587</v>
      </c>
      <c r="D9" s="41" t="s">
        <v>947</v>
      </c>
      <c r="E9" s="41" t="s">
        <v>1323</v>
      </c>
      <c r="F9" s="62" t="s">
        <v>1645</v>
      </c>
      <c r="G9" s="120" t="s">
        <v>6</v>
      </c>
      <c r="M9" s="61"/>
    </row>
    <row r="10" spans="1:13" ht="15" customHeight="1">
      <c r="A10" s="60" t="s">
        <v>387</v>
      </c>
      <c r="B10" s="67" t="s">
        <v>1203</v>
      </c>
      <c r="C10" s="51" t="s">
        <v>949</v>
      </c>
      <c r="D10" s="41" t="s">
        <v>950</v>
      </c>
      <c r="E10" s="41" t="s">
        <v>951</v>
      </c>
      <c r="F10" s="62" t="s">
        <v>1645</v>
      </c>
      <c r="G10" s="120" t="s">
        <v>388</v>
      </c>
      <c r="M10" s="61"/>
    </row>
    <row r="11" spans="1:13" ht="15" customHeight="1">
      <c r="A11" s="60" t="s">
        <v>7</v>
      </c>
      <c r="B11" s="67" t="s">
        <v>1203</v>
      </c>
      <c r="C11" s="51" t="s">
        <v>1483</v>
      </c>
      <c r="D11" s="41" t="s">
        <v>1578</v>
      </c>
      <c r="E11" s="41" t="s">
        <v>1325</v>
      </c>
      <c r="F11" s="62" t="s">
        <v>1645</v>
      </c>
      <c r="G11" s="120" t="s">
        <v>8</v>
      </c>
      <c r="M11" s="61"/>
    </row>
    <row r="12" spans="1:13" ht="15" customHeight="1">
      <c r="A12" s="60" t="s">
        <v>9</v>
      </c>
      <c r="B12" s="67" t="s">
        <v>1203</v>
      </c>
      <c r="C12" s="51" t="s">
        <v>1307</v>
      </c>
      <c r="D12" s="41" t="s">
        <v>1564</v>
      </c>
      <c r="E12" s="41" t="s">
        <v>967</v>
      </c>
      <c r="F12" s="62" t="s">
        <v>1645</v>
      </c>
      <c r="G12" s="120" t="s">
        <v>10</v>
      </c>
      <c r="M12" s="61"/>
    </row>
    <row r="13" spans="1:13" ht="15" customHeight="1">
      <c r="A13" s="60" t="s">
        <v>389</v>
      </c>
      <c r="B13" s="67" t="s">
        <v>1200</v>
      </c>
      <c r="C13" s="51" t="s">
        <v>1236</v>
      </c>
      <c r="D13" s="41" t="s">
        <v>1237</v>
      </c>
      <c r="E13" s="41" t="s">
        <v>1361</v>
      </c>
      <c r="F13" s="62" t="s">
        <v>1645</v>
      </c>
      <c r="G13" s="120" t="s">
        <v>390</v>
      </c>
      <c r="M13" s="61"/>
    </row>
    <row r="14" spans="1:13" ht="15" customHeight="1">
      <c r="A14" s="60" t="s">
        <v>391</v>
      </c>
      <c r="B14" s="67" t="s">
        <v>1199</v>
      </c>
      <c r="C14" s="51" t="s">
        <v>1312</v>
      </c>
      <c r="D14" s="41" t="s">
        <v>1593</v>
      </c>
      <c r="E14" s="41" t="s">
        <v>977</v>
      </c>
      <c r="F14" s="62" t="s">
        <v>1645</v>
      </c>
      <c r="G14" s="120" t="s">
        <v>390</v>
      </c>
      <c r="M14" s="61"/>
    </row>
    <row r="15" spans="1:13" ht="15" customHeight="1">
      <c r="A15" s="60" t="s">
        <v>392</v>
      </c>
      <c r="B15" s="67" t="s">
        <v>1199</v>
      </c>
      <c r="C15" s="51" t="s">
        <v>979</v>
      </c>
      <c r="D15" s="41" t="s">
        <v>1569</v>
      </c>
      <c r="E15" s="41" t="s">
        <v>1479</v>
      </c>
      <c r="F15" s="62" t="s">
        <v>1645</v>
      </c>
      <c r="G15" s="120" t="s">
        <v>390</v>
      </c>
      <c r="M15" s="61"/>
    </row>
    <row r="16" spans="1:13" ht="15" customHeight="1">
      <c r="A16" s="60" t="s">
        <v>393</v>
      </c>
      <c r="B16" s="67" t="s">
        <v>1179</v>
      </c>
      <c r="C16" s="51" t="s">
        <v>1594</v>
      </c>
      <c r="D16" s="41" t="s">
        <v>1595</v>
      </c>
      <c r="E16" s="41" t="s">
        <v>1510</v>
      </c>
      <c r="F16" s="62" t="s">
        <v>1645</v>
      </c>
      <c r="G16" s="120" t="s">
        <v>394</v>
      </c>
      <c r="M16" s="61"/>
    </row>
    <row r="17" spans="1:13" ht="15" customHeight="1">
      <c r="A17" s="60" t="s">
        <v>872</v>
      </c>
      <c r="B17" s="67" t="s">
        <v>1181</v>
      </c>
      <c r="C17" s="51" t="s">
        <v>1504</v>
      </c>
      <c r="D17" s="41" t="s">
        <v>1505</v>
      </c>
      <c r="E17" s="41" t="s">
        <v>1376</v>
      </c>
      <c r="F17" s="62" t="s">
        <v>1645</v>
      </c>
      <c r="G17" s="120" t="s">
        <v>873</v>
      </c>
      <c r="M17" s="61"/>
    </row>
    <row r="18" spans="1:13" ht="15" customHeight="1">
      <c r="A18" s="60" t="s">
        <v>11</v>
      </c>
      <c r="B18" s="67" t="s">
        <v>1179</v>
      </c>
      <c r="C18" s="51" t="s">
        <v>1512</v>
      </c>
      <c r="D18" s="41" t="s">
        <v>1513</v>
      </c>
      <c r="E18" s="41" t="s">
        <v>995</v>
      </c>
      <c r="F18" s="62" t="s">
        <v>1645</v>
      </c>
      <c r="G18" s="120" t="s">
        <v>10</v>
      </c>
      <c r="M18" s="61"/>
    </row>
    <row r="19" spans="1:13" ht="15" customHeight="1">
      <c r="A19" s="60" t="s">
        <v>868</v>
      </c>
      <c r="B19" s="67" t="s">
        <v>1182</v>
      </c>
      <c r="C19" s="51" t="s">
        <v>1527</v>
      </c>
      <c r="D19" s="41" t="s">
        <v>1528</v>
      </c>
      <c r="E19" s="41" t="s">
        <v>1380</v>
      </c>
      <c r="F19" s="62" t="s">
        <v>1645</v>
      </c>
      <c r="G19" s="120" t="s">
        <v>869</v>
      </c>
      <c r="M19" s="61"/>
    </row>
    <row r="20" spans="1:13" ht="15" customHeight="1">
      <c r="A20" s="60" t="s">
        <v>395</v>
      </c>
      <c r="B20" s="67" t="s">
        <v>1202</v>
      </c>
      <c r="C20" s="51" t="s">
        <v>1501</v>
      </c>
      <c r="D20" s="41" t="s">
        <v>1502</v>
      </c>
      <c r="E20" s="41" t="s">
        <v>1000</v>
      </c>
      <c r="F20" s="62" t="s">
        <v>1645</v>
      </c>
      <c r="G20" s="120" t="s">
        <v>394</v>
      </c>
      <c r="M20" s="61"/>
    </row>
    <row r="21" spans="1:13" ht="15" customHeight="1">
      <c r="A21" s="60" t="s">
        <v>396</v>
      </c>
      <c r="B21" s="67" t="s">
        <v>1182</v>
      </c>
      <c r="C21" s="51" t="s">
        <v>1314</v>
      </c>
      <c r="D21" s="41" t="s">
        <v>1422</v>
      </c>
      <c r="E21" s="41" t="s">
        <v>1002</v>
      </c>
      <c r="F21" s="62" t="s">
        <v>1645</v>
      </c>
      <c r="G21" s="120" t="s">
        <v>397</v>
      </c>
      <c r="M21" s="61"/>
    </row>
    <row r="22" spans="1:13" ht="15" customHeight="1">
      <c r="A22" s="60" t="s">
        <v>398</v>
      </c>
      <c r="B22" s="67" t="s">
        <v>1179</v>
      </c>
      <c r="C22" s="51" t="s">
        <v>1511</v>
      </c>
      <c r="D22" s="41" t="s">
        <v>1004</v>
      </c>
      <c r="E22" s="41" t="s">
        <v>954</v>
      </c>
      <c r="F22" s="62" t="s">
        <v>1645</v>
      </c>
      <c r="G22" s="120" t="s">
        <v>390</v>
      </c>
      <c r="M22" s="61"/>
    </row>
    <row r="23" spans="1:13" ht="15" customHeight="1">
      <c r="A23" s="60" t="s">
        <v>399</v>
      </c>
      <c r="B23" s="67" t="s">
        <v>1202</v>
      </c>
      <c r="C23" s="51" t="s">
        <v>1503</v>
      </c>
      <c r="D23" s="41" t="s">
        <v>1506</v>
      </c>
      <c r="E23" s="41" t="s">
        <v>1000</v>
      </c>
      <c r="F23" s="62" t="s">
        <v>159</v>
      </c>
      <c r="G23" s="120" t="s">
        <v>394</v>
      </c>
      <c r="M23" s="61"/>
    </row>
    <row r="24" spans="1:13" ht="15" customHeight="1">
      <c r="A24" s="60" t="s">
        <v>400</v>
      </c>
      <c r="B24" s="67" t="s">
        <v>1182</v>
      </c>
      <c r="C24" s="51" t="s">
        <v>1522</v>
      </c>
      <c r="D24" s="41" t="s">
        <v>1523</v>
      </c>
      <c r="E24" s="41" t="s">
        <v>1380</v>
      </c>
      <c r="F24" s="62" t="s">
        <v>1645</v>
      </c>
      <c r="G24" s="120" t="s">
        <v>388</v>
      </c>
      <c r="M24" s="61"/>
    </row>
    <row r="25" spans="1:13" ht="15" customHeight="1">
      <c r="A25" s="60" t="s">
        <v>12</v>
      </c>
      <c r="B25" s="67" t="s">
        <v>1181</v>
      </c>
      <c r="C25" s="51" t="s">
        <v>1281</v>
      </c>
      <c r="D25" s="41" t="s">
        <v>1571</v>
      </c>
      <c r="E25" s="41" t="s">
        <v>1361</v>
      </c>
      <c r="F25" s="62" t="s">
        <v>1645</v>
      </c>
      <c r="G25" s="120" t="s">
        <v>13</v>
      </c>
      <c r="M25" s="61"/>
    </row>
    <row r="26" spans="1:13" ht="15" customHeight="1">
      <c r="A26" s="60" t="s">
        <v>14</v>
      </c>
      <c r="B26" s="67" t="s">
        <v>1202</v>
      </c>
      <c r="C26" s="51" t="s">
        <v>1032</v>
      </c>
      <c r="D26" s="41" t="s">
        <v>1033</v>
      </c>
      <c r="E26" s="41" t="s">
        <v>1238</v>
      </c>
      <c r="F26" s="62" t="s">
        <v>1645</v>
      </c>
      <c r="G26" s="120" t="s">
        <v>10</v>
      </c>
      <c r="M26" s="61"/>
    </row>
    <row r="27" spans="1:13" ht="15" customHeight="1">
      <c r="A27" s="60" t="s">
        <v>15</v>
      </c>
      <c r="B27" s="67" t="s">
        <v>1199</v>
      </c>
      <c r="C27" s="51" t="s">
        <v>1035</v>
      </c>
      <c r="D27" s="41" t="s">
        <v>1036</v>
      </c>
      <c r="E27" s="41" t="s">
        <v>1037</v>
      </c>
      <c r="F27" s="62" t="s">
        <v>1645</v>
      </c>
      <c r="G27" s="120" t="s">
        <v>6</v>
      </c>
      <c r="M27" s="61"/>
    </row>
    <row r="28" spans="1:13" ht="15" customHeight="1">
      <c r="A28" s="60" t="s">
        <v>16</v>
      </c>
      <c r="B28" s="67" t="s">
        <v>1181</v>
      </c>
      <c r="C28" s="51" t="s">
        <v>1047</v>
      </c>
      <c r="D28" s="41" t="s">
        <v>1048</v>
      </c>
      <c r="E28" s="41" t="s">
        <v>1049</v>
      </c>
      <c r="F28" s="62" t="s">
        <v>1645</v>
      </c>
      <c r="G28" s="120" t="s">
        <v>10</v>
      </c>
      <c r="M28" s="61"/>
    </row>
    <row r="29" spans="1:13" ht="15" customHeight="1">
      <c r="A29" s="60" t="s">
        <v>17</v>
      </c>
      <c r="B29" s="67" t="s">
        <v>1179</v>
      </c>
      <c r="C29" s="51" t="s">
        <v>1439</v>
      </c>
      <c r="D29" s="41" t="s">
        <v>1316</v>
      </c>
      <c r="E29" s="41" t="s">
        <v>1510</v>
      </c>
      <c r="F29" s="62" t="s">
        <v>1645</v>
      </c>
      <c r="G29" s="120" t="s">
        <v>13</v>
      </c>
      <c r="M29" s="61"/>
    </row>
    <row r="30" spans="1:13" ht="15" customHeight="1">
      <c r="A30" s="60" t="s">
        <v>18</v>
      </c>
      <c r="B30" s="67" t="s">
        <v>1179</v>
      </c>
      <c r="C30" s="51" t="s">
        <v>1060</v>
      </c>
      <c r="D30" s="41" t="s">
        <v>1061</v>
      </c>
      <c r="E30" s="41" t="s">
        <v>997</v>
      </c>
      <c r="F30" s="62" t="s">
        <v>1980</v>
      </c>
      <c r="G30" s="120"/>
      <c r="M30" s="61"/>
    </row>
    <row r="31" spans="1:13" ht="15" customHeight="1">
      <c r="A31" s="60" t="s">
        <v>870</v>
      </c>
      <c r="B31" s="67" t="s">
        <v>1288</v>
      </c>
      <c r="C31" s="51" t="s">
        <v>1078</v>
      </c>
      <c r="D31" s="41" t="s">
        <v>1581</v>
      </c>
      <c r="E31" s="41" t="s">
        <v>1382</v>
      </c>
      <c r="F31" s="62" t="s">
        <v>1645</v>
      </c>
      <c r="G31" s="120" t="s">
        <v>871</v>
      </c>
      <c r="M31" s="61"/>
    </row>
    <row r="32" spans="1:13" ht="15" customHeight="1">
      <c r="A32" s="60" t="s">
        <v>874</v>
      </c>
      <c r="B32" s="67" t="s">
        <v>1288</v>
      </c>
      <c r="C32" s="51" t="s">
        <v>1081</v>
      </c>
      <c r="D32" s="41" t="s">
        <v>1600</v>
      </c>
      <c r="E32" s="41" t="s">
        <v>1380</v>
      </c>
      <c r="F32" s="62" t="s">
        <v>1645</v>
      </c>
      <c r="G32" s="120" t="s">
        <v>875</v>
      </c>
      <c r="M32" s="61"/>
    </row>
  </sheetData>
  <sheetProtection/>
  <mergeCells count="4">
    <mergeCell ref="A4:G4"/>
    <mergeCell ref="D1:E1"/>
    <mergeCell ref="A3:G3"/>
    <mergeCell ref="A2:G2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5.28125" style="14" customWidth="1"/>
    <col min="3" max="3" width="6.00390625" style="176" customWidth="1"/>
    <col min="4" max="4" width="9.421875" style="2" customWidth="1"/>
    <col min="5" max="5" width="33.8515625" style="0" bestFit="1" customWidth="1"/>
    <col min="6" max="6" width="13.28125" style="0" customWidth="1"/>
    <col min="7" max="7" width="21.140625" style="0" customWidth="1"/>
    <col min="8" max="8" width="24.8515625" style="0" bestFit="1" customWidth="1"/>
    <col min="9" max="9" width="9.140625" style="177" customWidth="1"/>
    <col min="10" max="10" width="9.140625" style="2" customWidth="1"/>
  </cols>
  <sheetData>
    <row r="1" spans="1:9" ht="9" customHeight="1">
      <c r="A1" s="35"/>
      <c r="B1" s="35"/>
      <c r="C1" s="155"/>
      <c r="D1" s="38"/>
      <c r="E1" s="18"/>
      <c r="F1" s="31"/>
      <c r="G1" s="18"/>
      <c r="H1" s="18"/>
      <c r="I1" s="156"/>
    </row>
    <row r="2" spans="1:9" ht="15" customHeight="1">
      <c r="A2" s="216" t="str">
        <f>Startlist!$F2</f>
        <v>Lääne-Eesti rahvaralli 2024</v>
      </c>
      <c r="B2" s="216"/>
      <c r="C2" s="225"/>
      <c r="D2" s="225"/>
      <c r="E2" s="225"/>
      <c r="F2" s="225"/>
      <c r="G2" s="225"/>
      <c r="H2" s="225"/>
      <c r="I2" s="225"/>
    </row>
    <row r="3" spans="1:9" ht="15.75">
      <c r="A3" s="216" t="str">
        <f>Startlist!$F3</f>
        <v>18.05.2024</v>
      </c>
      <c r="B3" s="216"/>
      <c r="C3" s="225"/>
      <c r="D3" s="225"/>
      <c r="E3" s="225"/>
      <c r="F3" s="225"/>
      <c r="G3" s="225"/>
      <c r="H3" s="225"/>
      <c r="I3" s="225"/>
    </row>
    <row r="4" spans="1:9" ht="15.75">
      <c r="A4" s="216" t="str">
        <f>Startlist!$F4</f>
        <v>Läänemaa</v>
      </c>
      <c r="B4" s="216"/>
      <c r="C4" s="225"/>
      <c r="D4" s="225"/>
      <c r="E4" s="225"/>
      <c r="F4" s="225"/>
      <c r="G4" s="225"/>
      <c r="H4" s="225"/>
      <c r="I4" s="225"/>
    </row>
    <row r="5" spans="1:9" ht="15" customHeight="1">
      <c r="A5" s="35"/>
      <c r="B5" s="35"/>
      <c r="C5" s="155"/>
      <c r="D5" s="38"/>
      <c r="E5" s="18"/>
      <c r="F5" s="18"/>
      <c r="G5" s="18"/>
      <c r="H5" s="18"/>
      <c r="I5" s="157"/>
    </row>
    <row r="6" spans="1:10" ht="15.75" customHeight="1">
      <c r="A6" s="158"/>
      <c r="B6" s="158"/>
      <c r="C6" s="159" t="s">
        <v>1209</v>
      </c>
      <c r="D6" s="160"/>
      <c r="E6" s="158"/>
      <c r="F6" s="158"/>
      <c r="G6" s="158"/>
      <c r="H6" s="158"/>
      <c r="I6" s="161"/>
      <c r="J6" s="162"/>
    </row>
    <row r="7" spans="1:10" ht="12.75">
      <c r="A7" s="184" t="s">
        <v>1544</v>
      </c>
      <c r="B7" s="185" t="s">
        <v>1545</v>
      </c>
      <c r="C7" s="163" t="s">
        <v>1293</v>
      </c>
      <c r="D7" s="164"/>
      <c r="E7" s="165" t="s">
        <v>1319</v>
      </c>
      <c r="F7" s="164"/>
      <c r="G7" s="166" t="s">
        <v>1215</v>
      </c>
      <c r="H7" s="167" t="s">
        <v>1214</v>
      </c>
      <c r="I7" s="168" t="s">
        <v>1320</v>
      </c>
      <c r="J7" s="162"/>
    </row>
    <row r="8" spans="1:10" ht="15" customHeight="1">
      <c r="A8" s="169">
        <v>1</v>
      </c>
      <c r="B8" s="183">
        <f>COUNTIF($D$1:D7,D8)+1</f>
        <v>1</v>
      </c>
      <c r="C8" s="170">
        <v>32</v>
      </c>
      <c r="D8" s="171" t="str">
        <f>VLOOKUP(C8,'Champ Classes'!A:B,2,FALSE)</f>
        <v>4WD</v>
      </c>
      <c r="E8" s="172" t="str">
        <f>CONCATENATE(VLOOKUP(C8,Startlist!B:H,3,FALSE)," / ",VLOOKUP(C8,Startlist!B:H,4,FALSE))</f>
        <v>Martin Vaga / Kristian Teern</v>
      </c>
      <c r="F8" s="173" t="str">
        <f>VLOOKUP(C8,Startlist!B:F,5,FALSE)</f>
        <v>EST</v>
      </c>
      <c r="G8" s="172" t="str">
        <f>VLOOKUP(C8,Startlist!B:H,7,FALSE)</f>
        <v>Mitsubishi Lancer Evo 8</v>
      </c>
      <c r="H8" s="172" t="str">
        <f>IF(VLOOKUP(C8,Startlist!B:H,6,FALSE)="","",VLOOKUP(C8,Startlist!B:H,6,FALSE))</f>
        <v>Thule Motorsport</v>
      </c>
      <c r="I8" s="174" t="str">
        <f>IF(VLOOKUP(C8,Results!B:O,13,FALSE)="","Retired",VLOOKUP(C8,Results!B:O,13,FALSE))</f>
        <v>24.46,7</v>
      </c>
      <c r="J8" s="175"/>
    </row>
    <row r="9" spans="1:10" ht="15" customHeight="1">
      <c r="A9" s="169">
        <f>A8+1</f>
        <v>2</v>
      </c>
      <c r="B9" s="183">
        <f>COUNTIF($D$1:D8,D9)+1</f>
        <v>2</v>
      </c>
      <c r="C9" s="170">
        <v>35</v>
      </c>
      <c r="D9" s="171" t="str">
        <f>VLOOKUP(C9,'Champ Classes'!A:B,2,FALSE)</f>
        <v>4WD</v>
      </c>
      <c r="E9" s="172" t="str">
        <f>CONCATENATE(VLOOKUP(C9,Startlist!B:H,3,FALSE)," / ",VLOOKUP(C9,Startlist!B:H,4,FALSE))</f>
        <v>Marko Eespakk / Eva Lota Eespakk</v>
      </c>
      <c r="F9" s="173" t="str">
        <f>VLOOKUP(C9,Startlist!B:F,5,FALSE)</f>
        <v>EST</v>
      </c>
      <c r="G9" s="172" t="str">
        <f>VLOOKUP(C9,Startlist!B:H,7,FALSE)</f>
        <v>Audi S1</v>
      </c>
      <c r="H9" s="172" t="str">
        <f>IF(VLOOKUP(C9,Startlist!B:H,6,FALSE)="","",VLOOKUP(C9,Startlist!B:H,6,FALSE))</f>
        <v>HRK</v>
      </c>
      <c r="I9" s="174" t="str">
        <f>IF(VLOOKUP(C9,Results!B:O,13,FALSE)="","Retired",VLOOKUP(C9,Results!B:O,13,FALSE))</f>
        <v>25.35,3</v>
      </c>
      <c r="J9" s="175"/>
    </row>
    <row r="10" spans="1:10" ht="15" customHeight="1">
      <c r="A10" s="169">
        <f aca="true" t="shared" si="0" ref="A10:A73">A9+1</f>
        <v>3</v>
      </c>
      <c r="B10" s="183">
        <f>COUNTIF($D$1:D9,D10)+1</f>
        <v>1</v>
      </c>
      <c r="C10" s="170">
        <v>43</v>
      </c>
      <c r="D10" s="171" t="str">
        <f>VLOOKUP(C10,'Champ Classes'!A:B,2,FALSE)</f>
        <v>2WD-ST</v>
      </c>
      <c r="E10" s="172" t="str">
        <f>CONCATENATE(VLOOKUP(C10,Startlist!B:H,3,FALSE)," / ",VLOOKUP(C10,Startlist!B:H,4,FALSE))</f>
        <v>Kevin Ruddi / Geilo Valdmann</v>
      </c>
      <c r="F10" s="173" t="str">
        <f>VLOOKUP(C10,Startlist!B:F,5,FALSE)</f>
        <v>EST</v>
      </c>
      <c r="G10" s="172" t="str">
        <f>VLOOKUP(C10,Startlist!B:H,7,FALSE)</f>
        <v>BMW 316I</v>
      </c>
      <c r="H10" s="172" t="str">
        <f>IF(VLOOKUP(C10,Startlist!B:H,6,FALSE)="","",VLOOKUP(C10,Startlist!B:H,6,FALSE))</f>
        <v>Käru Tehnikaklubi</v>
      </c>
      <c r="I10" s="174" t="str">
        <f>IF(VLOOKUP(C10,Results!B:O,13,FALSE)="","Retired",VLOOKUP(C10,Results!B:O,13,FALSE))</f>
        <v>25.37,0</v>
      </c>
      <c r="J10" s="175"/>
    </row>
    <row r="11" spans="1:10" ht="15" customHeight="1">
      <c r="A11" s="169">
        <f t="shared" si="0"/>
        <v>4</v>
      </c>
      <c r="B11" s="183">
        <f>COUNTIF($D$1:D10,D11)+1</f>
        <v>3</v>
      </c>
      <c r="C11" s="170">
        <v>47</v>
      </c>
      <c r="D11" s="171" t="str">
        <f>VLOOKUP(C11,'Champ Classes'!A:B,2,FALSE)</f>
        <v>4WD</v>
      </c>
      <c r="E11" s="172" t="str">
        <f>CONCATENATE(VLOOKUP(C11,Startlist!B:H,3,FALSE)," / ",VLOOKUP(C11,Startlist!B:H,4,FALSE))</f>
        <v>Mirek Matikainen / Keith Vähi</v>
      </c>
      <c r="F11" s="173" t="str">
        <f>VLOOKUP(C11,Startlist!B:F,5,FALSE)</f>
        <v>EST</v>
      </c>
      <c r="G11" s="172" t="str">
        <f>VLOOKUP(C11,Startlist!B:H,7,FALSE)</f>
        <v>Subaru Impreza WRX STI</v>
      </c>
      <c r="H11" s="172" t="str">
        <f>IF(VLOOKUP(C11,Startlist!B:H,6,FALSE)="","",VLOOKUP(C11,Startlist!B:H,6,FALSE))</f>
        <v>Mikkor Saekoda OÜ</v>
      </c>
      <c r="I11" s="174" t="str">
        <f>IF(VLOOKUP(C11,Results!B:O,13,FALSE)="","Retired",VLOOKUP(C11,Results!B:O,13,FALSE))</f>
        <v>25.41,4</v>
      </c>
      <c r="J11" s="175"/>
    </row>
    <row r="12" spans="1:10" ht="15" customHeight="1">
      <c r="A12" s="169">
        <f t="shared" si="0"/>
        <v>5</v>
      </c>
      <c r="B12" s="183">
        <f>COUNTIF($D$1:D11,D12)+1</f>
        <v>4</v>
      </c>
      <c r="C12" s="170">
        <v>37</v>
      </c>
      <c r="D12" s="171" t="str">
        <f>VLOOKUP(C12,'Champ Classes'!A:B,2,FALSE)</f>
        <v>4WD</v>
      </c>
      <c r="E12" s="172" t="str">
        <f>CONCATENATE(VLOOKUP(C12,Startlist!B:H,3,FALSE)," / ",VLOOKUP(C12,Startlist!B:H,4,FALSE))</f>
        <v>Kevin Kangur / Oti Maat</v>
      </c>
      <c r="F12" s="173" t="str">
        <f>VLOOKUP(C12,Startlist!B:F,5,FALSE)</f>
        <v>EST</v>
      </c>
      <c r="G12" s="172" t="str">
        <f>VLOOKUP(C12,Startlist!B:H,7,FALSE)</f>
        <v>Subaru Impreza WRX STI</v>
      </c>
      <c r="H12" s="172">
        <f>IF(VLOOKUP(C12,Startlist!B:H,6,FALSE)="","",VLOOKUP(C12,Startlist!B:H,6,FALSE))</f>
      </c>
      <c r="I12" s="174" t="str">
        <f>IF(VLOOKUP(C12,Results!B:O,13,FALSE)="","Retired",VLOOKUP(C12,Results!B:O,13,FALSE))</f>
        <v>25.44,0</v>
      </c>
      <c r="J12" s="175"/>
    </row>
    <row r="13" spans="1:10" ht="15" customHeight="1">
      <c r="A13" s="169">
        <f t="shared" si="0"/>
        <v>6</v>
      </c>
      <c r="B13" s="183">
        <f>COUNTIF($D$1:D12,D13)+1</f>
        <v>2</v>
      </c>
      <c r="C13" s="170">
        <v>74</v>
      </c>
      <c r="D13" s="171" t="str">
        <f>VLOOKUP(C13,'Champ Classes'!A:B,2,FALSE)</f>
        <v>2WD-ST</v>
      </c>
      <c r="E13" s="172" t="str">
        <f>CONCATENATE(VLOOKUP(C13,Startlist!B:H,3,FALSE)," / ",VLOOKUP(C13,Startlist!B:H,4,FALSE))</f>
        <v>Robert Peetson / Kenno Ploomipuu</v>
      </c>
      <c r="F13" s="173" t="str">
        <f>VLOOKUP(C13,Startlist!B:F,5,FALSE)</f>
        <v>EST</v>
      </c>
      <c r="G13" s="172" t="str">
        <f>VLOOKUP(C13,Startlist!B:H,7,FALSE)</f>
        <v>BMW 325I</v>
      </c>
      <c r="H13" s="172" t="str">
        <f>IF(VLOOKUP(C13,Startlist!B:H,6,FALSE)="","",VLOOKUP(C13,Startlist!B:H,6,FALSE))</f>
        <v>HRT Team</v>
      </c>
      <c r="I13" s="174" t="str">
        <f>IF(VLOOKUP(C13,Results!B:O,13,FALSE)="","Retired",VLOOKUP(C13,Results!B:O,13,FALSE))</f>
        <v>25.44,9</v>
      </c>
      <c r="J13" s="175"/>
    </row>
    <row r="14" spans="1:10" ht="15" customHeight="1">
      <c r="A14" s="169">
        <f t="shared" si="0"/>
        <v>7</v>
      </c>
      <c r="B14" s="183">
        <f>COUNTIF($D$1:D13,D14)+1</f>
        <v>3</v>
      </c>
      <c r="C14" s="170">
        <v>98</v>
      </c>
      <c r="D14" s="171" t="str">
        <f>VLOOKUP(C14,'Champ Classes'!A:B,2,FALSE)</f>
        <v>2WD-ST</v>
      </c>
      <c r="E14" s="172" t="str">
        <f>CONCATENATE(VLOOKUP(C14,Startlist!B:H,3,FALSE)," / ",VLOOKUP(C14,Startlist!B:H,4,FALSE))</f>
        <v>Rait Reiman / Rauno Hõrak</v>
      </c>
      <c r="F14" s="173" t="str">
        <f>VLOOKUP(C14,Startlist!B:F,5,FALSE)</f>
        <v>EST</v>
      </c>
      <c r="G14" s="172" t="str">
        <f>VLOOKUP(C14,Startlist!B:H,7,FALSE)</f>
        <v>BMW 320I</v>
      </c>
      <c r="H14" s="172" t="str">
        <f>IF(VLOOKUP(C14,Startlist!B:H,6,FALSE)="","",VLOOKUP(C14,Startlist!B:H,6,FALSE))</f>
        <v>360Auto</v>
      </c>
      <c r="I14" s="174" t="str">
        <f>IF(VLOOKUP(C14,Results!B:O,13,FALSE)="","Retired",VLOOKUP(C14,Results!B:O,13,FALSE))</f>
        <v>25.45,3</v>
      </c>
      <c r="J14" s="175"/>
    </row>
    <row r="15" spans="1:10" ht="15" customHeight="1">
      <c r="A15" s="169">
        <f t="shared" si="0"/>
        <v>8</v>
      </c>
      <c r="B15" s="183">
        <f>COUNTIF($D$1:D14,D15)+1</f>
        <v>5</v>
      </c>
      <c r="C15" s="170">
        <v>33</v>
      </c>
      <c r="D15" s="171" t="str">
        <f>VLOOKUP(C15,'Champ Classes'!A:B,2,FALSE)</f>
        <v>4WD</v>
      </c>
      <c r="E15" s="172" t="str">
        <f>CONCATENATE(VLOOKUP(C15,Startlist!B:H,3,FALSE)," / ",VLOOKUP(C15,Startlist!B:H,4,FALSE))</f>
        <v>Robin Pruul / Rein Tikka</v>
      </c>
      <c r="F15" s="173" t="str">
        <f>VLOOKUP(C15,Startlist!B:F,5,FALSE)</f>
        <v>EST</v>
      </c>
      <c r="G15" s="172" t="str">
        <f>VLOOKUP(C15,Startlist!B:H,7,FALSE)</f>
        <v>Subaru Impreza</v>
      </c>
      <c r="H15" s="172" t="str">
        <f>IF(VLOOKUP(C15,Startlist!B:H,6,FALSE)="","",VLOOKUP(C15,Startlist!B:H,6,FALSE))</f>
        <v>HRK</v>
      </c>
      <c r="I15" s="174" t="str">
        <f>IF(VLOOKUP(C15,Results!B:O,13,FALSE)="","Retired",VLOOKUP(C15,Results!B:O,13,FALSE))</f>
        <v>25.47,0</v>
      </c>
      <c r="J15" s="175"/>
    </row>
    <row r="16" spans="1:10" ht="15" customHeight="1">
      <c r="A16" s="169">
        <f t="shared" si="0"/>
        <v>9</v>
      </c>
      <c r="B16" s="183">
        <f>COUNTIF($D$1:D15,D16)+1</f>
        <v>4</v>
      </c>
      <c r="C16" s="170">
        <v>56</v>
      </c>
      <c r="D16" s="171" t="str">
        <f>VLOOKUP(C16,'Champ Classes'!A:B,2,FALSE)</f>
        <v>2WD-ST</v>
      </c>
      <c r="E16" s="172" t="str">
        <f>CONCATENATE(VLOOKUP(C16,Startlist!B:H,3,FALSE)," / ",VLOOKUP(C16,Startlist!B:H,4,FALSE))</f>
        <v>Tauri Soome / Kristjan Karlep</v>
      </c>
      <c r="F16" s="173" t="str">
        <f>VLOOKUP(C16,Startlist!B:F,5,FALSE)</f>
        <v>EST</v>
      </c>
      <c r="G16" s="172" t="str">
        <f>VLOOKUP(C16,Startlist!B:H,7,FALSE)</f>
        <v>BMW 328</v>
      </c>
      <c r="H16" s="172" t="str">
        <f>IF(VLOOKUP(C16,Startlist!B:H,6,FALSE)="","",VLOOKUP(C16,Startlist!B:H,6,FALSE))</f>
        <v>MRF Motorsport</v>
      </c>
      <c r="I16" s="174" t="str">
        <f>IF(VLOOKUP(C16,Results!B:O,13,FALSE)="","Retired",VLOOKUP(C16,Results!B:O,13,FALSE))</f>
        <v>25.50,3</v>
      </c>
      <c r="J16" s="175"/>
    </row>
    <row r="17" spans="1:10" ht="15" customHeight="1">
      <c r="A17" s="169">
        <f t="shared" si="0"/>
        <v>10</v>
      </c>
      <c r="B17" s="183">
        <f>COUNTIF($D$1:D16,D17)+1</f>
        <v>5</v>
      </c>
      <c r="C17" s="170">
        <v>51</v>
      </c>
      <c r="D17" s="171" t="str">
        <f>VLOOKUP(C17,'Champ Classes'!A:B,2,FALSE)</f>
        <v>2WD-ST</v>
      </c>
      <c r="E17" s="172" t="str">
        <f>CONCATENATE(VLOOKUP(C17,Startlist!B:H,3,FALSE)," / ",VLOOKUP(C17,Startlist!B:H,4,FALSE))</f>
        <v>Magnus Laid / Jaanus Hirson</v>
      </c>
      <c r="F17" s="173" t="str">
        <f>VLOOKUP(C17,Startlist!B:F,5,FALSE)</f>
        <v>EST</v>
      </c>
      <c r="G17" s="172" t="str">
        <f>VLOOKUP(C17,Startlist!B:H,7,FALSE)</f>
        <v>BMW 323TI</v>
      </c>
      <c r="H17" s="172" t="str">
        <f>IF(VLOOKUP(C17,Startlist!B:H,6,FALSE)="","",VLOOKUP(C17,Startlist!B:H,6,FALSE))</f>
        <v>HRK</v>
      </c>
      <c r="I17" s="174" t="str">
        <f>IF(VLOOKUP(C17,Results!B:O,13,FALSE)="","Retired",VLOOKUP(C17,Results!B:O,13,FALSE))</f>
        <v>25.50,8</v>
      </c>
      <c r="J17" s="175"/>
    </row>
    <row r="18" spans="1:10" ht="15" customHeight="1">
      <c r="A18" s="169">
        <f t="shared" si="0"/>
        <v>11</v>
      </c>
      <c r="B18" s="183">
        <f>COUNTIF($D$1:D17,D18)+1</f>
        <v>6</v>
      </c>
      <c r="C18" s="170">
        <v>114</v>
      </c>
      <c r="D18" s="171" t="str">
        <f>VLOOKUP(C18,'Champ Classes'!A:B,2,FALSE)</f>
        <v>2WD-ST</v>
      </c>
      <c r="E18" s="172" t="str">
        <f>CONCATENATE(VLOOKUP(C18,Startlist!B:H,3,FALSE)," / ",VLOOKUP(C18,Startlist!B:H,4,FALSE))</f>
        <v>Kristen Volkov / Erki Eksin</v>
      </c>
      <c r="F18" s="173" t="str">
        <f>VLOOKUP(C18,Startlist!B:F,5,FALSE)</f>
        <v>EST</v>
      </c>
      <c r="G18" s="172" t="str">
        <f>VLOOKUP(C18,Startlist!B:H,7,FALSE)</f>
        <v>BMW 323</v>
      </c>
      <c r="H18" s="172" t="str">
        <f>IF(VLOOKUP(C18,Startlist!B:H,6,FALSE)="","",VLOOKUP(C18,Startlist!B:H,6,FALSE))</f>
        <v>360Auto</v>
      </c>
      <c r="I18" s="174" t="str">
        <f>IF(VLOOKUP(C18,Results!B:O,13,FALSE)="","Retired",VLOOKUP(C18,Results!B:O,13,FALSE))</f>
        <v>25.55,3</v>
      </c>
      <c r="J18" s="175"/>
    </row>
    <row r="19" spans="1:10" ht="15" customHeight="1">
      <c r="A19" s="169">
        <f t="shared" si="0"/>
        <v>12</v>
      </c>
      <c r="B19" s="183">
        <f>COUNTIF($D$1:D18,D19)+1</f>
        <v>6</v>
      </c>
      <c r="C19" s="170">
        <v>38</v>
      </c>
      <c r="D19" s="171" t="str">
        <f>VLOOKUP(C19,'Champ Classes'!A:B,2,FALSE)</f>
        <v>4WD</v>
      </c>
      <c r="E19" s="172" t="str">
        <f>CONCATENATE(VLOOKUP(C19,Startlist!B:H,3,FALSE)," / ",VLOOKUP(C19,Startlist!B:H,4,FALSE))</f>
        <v>Kermo Vahejõe / Marten Madison</v>
      </c>
      <c r="F19" s="173" t="str">
        <f>VLOOKUP(C19,Startlist!B:F,5,FALSE)</f>
        <v>EST</v>
      </c>
      <c r="G19" s="172" t="str">
        <f>VLOOKUP(C19,Startlist!B:H,7,FALSE)</f>
        <v>Mitsubishi Lancer Evo</v>
      </c>
      <c r="H19" s="172" t="str">
        <f>IF(VLOOKUP(C19,Startlist!B:H,6,FALSE)="","",VLOOKUP(C19,Startlist!B:H,6,FALSE))</f>
        <v>Kermo Vahejõe</v>
      </c>
      <c r="I19" s="174" t="str">
        <f>IF(VLOOKUP(C19,Results!B:O,13,FALSE)="","Retired",VLOOKUP(C19,Results!B:O,13,FALSE))</f>
        <v>26.08,5</v>
      </c>
      <c r="J19" s="175"/>
    </row>
    <row r="20" spans="1:10" ht="15" customHeight="1">
      <c r="A20" s="169">
        <f t="shared" si="0"/>
        <v>13</v>
      </c>
      <c r="B20" s="183">
        <f>COUNTIF($D$1:D19,D20)+1</f>
        <v>7</v>
      </c>
      <c r="C20" s="170">
        <v>61</v>
      </c>
      <c r="D20" s="171" t="str">
        <f>VLOOKUP(C20,'Champ Classes'!A:B,2,FALSE)</f>
        <v>2WD-ST</v>
      </c>
      <c r="E20" s="172" t="str">
        <f>CONCATENATE(VLOOKUP(C20,Startlist!B:H,3,FALSE)," / ",VLOOKUP(C20,Startlist!B:H,4,FALSE))</f>
        <v>Hendrik Väli / Reti Ojasalu</v>
      </c>
      <c r="F20" s="173" t="str">
        <f>VLOOKUP(C20,Startlist!B:F,5,FALSE)</f>
        <v>EST</v>
      </c>
      <c r="G20" s="172" t="str">
        <f>VLOOKUP(C20,Startlist!B:H,7,FALSE)</f>
        <v>BMW 316I</v>
      </c>
      <c r="H20" s="172" t="str">
        <f>IF(VLOOKUP(C20,Startlist!B:H,6,FALSE)="","",VLOOKUP(C20,Startlist!B:H,6,FALSE))</f>
        <v>Käru Tehnikaklubi</v>
      </c>
      <c r="I20" s="174" t="str">
        <f>IF(VLOOKUP(C20,Results!B:O,13,FALSE)="","Retired",VLOOKUP(C20,Results!B:O,13,FALSE))</f>
        <v>26.19,9</v>
      </c>
      <c r="J20" s="175"/>
    </row>
    <row r="21" spans="1:10" ht="15" customHeight="1">
      <c r="A21" s="169">
        <f t="shared" si="0"/>
        <v>14</v>
      </c>
      <c r="B21" s="183">
        <f>COUNTIF($D$1:D20,D21)+1</f>
        <v>1</v>
      </c>
      <c r="C21" s="170">
        <v>40</v>
      </c>
      <c r="D21" s="171" t="str">
        <f>VLOOKUP(C21,'Champ Classes'!A:B,2,FALSE)</f>
        <v>2WD-VE</v>
      </c>
      <c r="E21" s="172" t="str">
        <f>CONCATENATE(VLOOKUP(C21,Startlist!B:H,3,FALSE)," / ",VLOOKUP(C21,Startlist!B:H,4,FALSE))</f>
        <v>Elvis Leinberg / Estrit Aasma</v>
      </c>
      <c r="F21" s="173" t="str">
        <f>VLOOKUP(C21,Startlist!B:F,5,FALSE)</f>
        <v>EST</v>
      </c>
      <c r="G21" s="172" t="str">
        <f>VLOOKUP(C21,Startlist!B:H,7,FALSE)</f>
        <v>Honda Civic</v>
      </c>
      <c r="H21" s="172" t="str">
        <f>IF(VLOOKUP(C21,Startlist!B:H,6,FALSE)="","",VLOOKUP(C21,Startlist!B:H,6,FALSE))</f>
        <v>Juuru Tehnikaklubi</v>
      </c>
      <c r="I21" s="174" t="str">
        <f>IF(VLOOKUP(C21,Results!B:O,13,FALSE)="","Retired",VLOOKUP(C21,Results!B:O,13,FALSE))</f>
        <v>26.34,7</v>
      </c>
      <c r="J21" s="175"/>
    </row>
    <row r="22" spans="1:9" ht="15">
      <c r="A22" s="169">
        <f t="shared" si="0"/>
        <v>15</v>
      </c>
      <c r="B22" s="183">
        <f>COUNTIF($D$1:D21,D22)+1</f>
        <v>7</v>
      </c>
      <c r="C22" s="170">
        <v>34</v>
      </c>
      <c r="D22" s="171" t="str">
        <f>VLOOKUP(C22,'Champ Classes'!A:B,2,FALSE)</f>
        <v>4WD</v>
      </c>
      <c r="E22" s="172" t="str">
        <f>CONCATENATE(VLOOKUP(C22,Startlist!B:H,3,FALSE)," / ",VLOOKUP(C22,Startlist!B:H,4,FALSE))</f>
        <v>Kristjan Hansson / Kalmer Kase</v>
      </c>
      <c r="F22" s="173" t="str">
        <f>VLOOKUP(C22,Startlist!B:F,5,FALSE)</f>
        <v>EST</v>
      </c>
      <c r="G22" s="172" t="str">
        <f>VLOOKUP(C22,Startlist!B:H,7,FALSE)</f>
        <v>Subaru Impreza WRX STI</v>
      </c>
      <c r="H22" s="172" t="str">
        <f>IF(VLOOKUP(C22,Startlist!B:H,6,FALSE)="","",VLOOKUP(C22,Startlist!B:H,6,FALSE))</f>
        <v>REHVIDPLUSS</v>
      </c>
      <c r="I22" s="174" t="str">
        <f>IF(VLOOKUP(C22,Results!B:O,13,FALSE)="","Retired",VLOOKUP(C22,Results!B:O,13,FALSE))</f>
        <v>26.48,1</v>
      </c>
    </row>
    <row r="23" spans="1:9" ht="15">
      <c r="A23" s="169">
        <f t="shared" si="0"/>
        <v>16</v>
      </c>
      <c r="B23" s="183">
        <f>COUNTIF($D$1:D22,D23)+1</f>
        <v>8</v>
      </c>
      <c r="C23" s="170">
        <v>42</v>
      </c>
      <c r="D23" s="171" t="str">
        <f>VLOOKUP(C23,'Champ Classes'!A:B,2,FALSE)</f>
        <v>2WD-ST</v>
      </c>
      <c r="E23" s="172" t="str">
        <f>CONCATENATE(VLOOKUP(C23,Startlist!B:H,3,FALSE)," / ",VLOOKUP(C23,Startlist!B:H,4,FALSE))</f>
        <v>Joosep Ausmees / Tauri Olesk</v>
      </c>
      <c r="F23" s="173" t="str">
        <f>VLOOKUP(C23,Startlist!B:F,5,FALSE)</f>
        <v>EST</v>
      </c>
      <c r="G23" s="172" t="str">
        <f>VLOOKUP(C23,Startlist!B:H,7,FALSE)</f>
        <v>BMW 328</v>
      </c>
      <c r="H23" s="172" t="str">
        <f>IF(VLOOKUP(C23,Startlist!B:H,6,FALSE)="","",VLOOKUP(C23,Startlist!B:H,6,FALSE))</f>
        <v>Thule Motorsport</v>
      </c>
      <c r="I23" s="174" t="str">
        <f>IF(VLOOKUP(C23,Results!B:O,13,FALSE)="","Retired",VLOOKUP(C23,Results!B:O,13,FALSE))</f>
        <v>26.58,6</v>
      </c>
    </row>
    <row r="24" spans="1:9" ht="15">
      <c r="A24" s="169">
        <f t="shared" si="0"/>
        <v>17</v>
      </c>
      <c r="B24" s="183">
        <f>COUNTIF($D$1:D23,D24)+1</f>
        <v>9</v>
      </c>
      <c r="C24" s="170">
        <v>80</v>
      </c>
      <c r="D24" s="171" t="str">
        <f>VLOOKUP(C24,'Champ Classes'!A:B,2,FALSE)</f>
        <v>2WD-ST</v>
      </c>
      <c r="E24" s="172" t="str">
        <f>CONCATENATE(VLOOKUP(C24,Startlist!B:H,3,FALSE)," / ",VLOOKUP(C24,Startlist!B:H,4,FALSE))</f>
        <v>Kert Sang / Jaan-Georg Hatto</v>
      </c>
      <c r="F24" s="173" t="str">
        <f>VLOOKUP(C24,Startlist!B:F,5,FALSE)</f>
        <v>EST</v>
      </c>
      <c r="G24" s="172" t="str">
        <f>VLOOKUP(C24,Startlist!B:H,7,FALSE)</f>
        <v>BMW 318I</v>
      </c>
      <c r="H24" s="172">
        <f>IF(VLOOKUP(C24,Startlist!B:H,6,FALSE)="","",VLOOKUP(C24,Startlist!B:H,6,FALSE))</f>
      </c>
      <c r="I24" s="174" t="str">
        <f>IF(VLOOKUP(C24,Results!B:O,13,FALSE)="","Retired",VLOOKUP(C24,Results!B:O,13,FALSE))</f>
        <v>27.01,5</v>
      </c>
    </row>
    <row r="25" spans="1:9" ht="15">
      <c r="A25" s="169">
        <f t="shared" si="0"/>
        <v>18</v>
      </c>
      <c r="B25" s="183">
        <f>COUNTIF($D$1:D24,D25)+1</f>
        <v>8</v>
      </c>
      <c r="C25" s="170">
        <v>123</v>
      </c>
      <c r="D25" s="171" t="str">
        <f>VLOOKUP(C25,'Champ Classes'!A:B,2,FALSE)</f>
        <v>4WD</v>
      </c>
      <c r="E25" s="172" t="str">
        <f>CONCATENATE(VLOOKUP(C25,Startlist!B:H,3,FALSE)," / ",VLOOKUP(C25,Startlist!B:H,4,FALSE))</f>
        <v>Arlis Lond / Ralf Laansoo</v>
      </c>
      <c r="F25" s="173" t="str">
        <f>VLOOKUP(C25,Startlist!B:F,5,FALSE)</f>
        <v>EST</v>
      </c>
      <c r="G25" s="172" t="str">
        <f>VLOOKUP(C25,Startlist!B:H,7,FALSE)</f>
        <v>Volkswagen Golf</v>
      </c>
      <c r="H25" s="172" t="str">
        <f>IF(VLOOKUP(C25,Startlist!B:H,6,FALSE)="","",VLOOKUP(C25,Startlist!B:H,6,FALSE))</f>
        <v>Arlis Lond</v>
      </c>
      <c r="I25" s="174" t="str">
        <f>IF(VLOOKUP(C25,Results!B:O,13,FALSE)="","Retired",VLOOKUP(C25,Results!B:O,13,FALSE))</f>
        <v>27.04,9</v>
      </c>
    </row>
    <row r="26" spans="1:9" ht="15">
      <c r="A26" s="169">
        <f t="shared" si="0"/>
        <v>19</v>
      </c>
      <c r="B26" s="183">
        <f>COUNTIF($D$1:D25,D26)+1</f>
        <v>10</v>
      </c>
      <c r="C26" s="170">
        <v>71</v>
      </c>
      <c r="D26" s="171" t="str">
        <f>VLOOKUP(C26,'Champ Classes'!A:B,2,FALSE)</f>
        <v>2WD-ST</v>
      </c>
      <c r="E26" s="172" t="str">
        <f>CONCATENATE(VLOOKUP(C26,Startlist!B:H,3,FALSE)," / ",VLOOKUP(C26,Startlist!B:H,4,FALSE))</f>
        <v>Margo Lipp / Karl-Martin Pika</v>
      </c>
      <c r="F26" s="173" t="str">
        <f>VLOOKUP(C26,Startlist!B:F,5,FALSE)</f>
        <v>EST</v>
      </c>
      <c r="G26" s="172" t="str">
        <f>VLOOKUP(C26,Startlist!B:H,7,FALSE)</f>
        <v>BMW 320I</v>
      </c>
      <c r="H26" s="172" t="str">
        <f>IF(VLOOKUP(C26,Startlist!B:H,6,FALSE)="","",VLOOKUP(C26,Startlist!B:H,6,FALSE))</f>
        <v>Margo Lipp</v>
      </c>
      <c r="I26" s="174" t="str">
        <f>IF(VLOOKUP(C26,Results!B:O,13,FALSE)="","Retired",VLOOKUP(C26,Results!B:O,13,FALSE))</f>
        <v>27.09,0</v>
      </c>
    </row>
    <row r="27" spans="1:9" ht="15">
      <c r="A27" s="169">
        <f t="shared" si="0"/>
        <v>20</v>
      </c>
      <c r="B27" s="183">
        <f>COUNTIF($D$1:D26,D27)+1</f>
        <v>1</v>
      </c>
      <c r="C27" s="170">
        <v>122</v>
      </c>
      <c r="D27" s="171" t="str">
        <f>VLOOKUP(C27,'Champ Classes'!A:B,2,FALSE)</f>
        <v>2WD-VT</v>
      </c>
      <c r="E27" s="172" t="str">
        <f>CONCATENATE(VLOOKUP(C27,Startlist!B:H,3,FALSE)," / ",VLOOKUP(C27,Startlist!B:H,4,FALSE))</f>
        <v>Martti Hoop / Siim Klaassen</v>
      </c>
      <c r="F27" s="173" t="str">
        <f>VLOOKUP(C27,Startlist!B:F,5,FALSE)</f>
        <v>EST</v>
      </c>
      <c r="G27" s="172" t="str">
        <f>VLOOKUP(C27,Startlist!B:H,7,FALSE)</f>
        <v>Toyota M3</v>
      </c>
      <c r="H27" s="172">
        <f>IF(VLOOKUP(C27,Startlist!B:H,6,FALSE)="","",VLOOKUP(C27,Startlist!B:H,6,FALSE))</f>
      </c>
      <c r="I27" s="174" t="str">
        <f>IF(VLOOKUP(C27,Results!B:O,13,FALSE)="","Retired",VLOOKUP(C27,Results!B:O,13,FALSE))</f>
        <v>27.10,2</v>
      </c>
    </row>
    <row r="28" spans="1:9" ht="15">
      <c r="A28" s="169">
        <f t="shared" si="0"/>
        <v>21</v>
      </c>
      <c r="B28" s="183">
        <f>COUNTIF($D$1:D27,D28)+1</f>
        <v>11</v>
      </c>
      <c r="C28" s="170">
        <v>84</v>
      </c>
      <c r="D28" s="171" t="str">
        <f>VLOOKUP(C28,'Champ Classes'!A:B,2,FALSE)</f>
        <v>2WD-ST</v>
      </c>
      <c r="E28" s="172" t="str">
        <f>CONCATENATE(VLOOKUP(C28,Startlist!B:H,3,FALSE)," / ",VLOOKUP(C28,Startlist!B:H,4,FALSE))</f>
        <v>Janno Johanson / Aldo Sander</v>
      </c>
      <c r="F28" s="173" t="str">
        <f>VLOOKUP(C28,Startlist!B:F,5,FALSE)</f>
        <v>EST</v>
      </c>
      <c r="G28" s="172" t="str">
        <f>VLOOKUP(C28,Startlist!B:H,7,FALSE)</f>
        <v>BMW 325I</v>
      </c>
      <c r="H28" s="172" t="str">
        <f>IF(VLOOKUP(C28,Startlist!B:H,6,FALSE)="","",VLOOKUP(C28,Startlist!B:H,6,FALSE))</f>
        <v>Käru Tehnikaklubi</v>
      </c>
      <c r="I28" s="174" t="str">
        <f>IF(VLOOKUP(C28,Results!B:O,13,FALSE)="","Retired",VLOOKUP(C28,Results!B:O,13,FALSE))</f>
        <v>27.11,7</v>
      </c>
    </row>
    <row r="29" spans="1:9" ht="15">
      <c r="A29" s="169">
        <f t="shared" si="0"/>
        <v>22</v>
      </c>
      <c r="B29" s="183">
        <f>COUNTIF($D$1:D28,D29)+1</f>
        <v>12</v>
      </c>
      <c r="C29" s="170">
        <v>55</v>
      </c>
      <c r="D29" s="171" t="str">
        <f>VLOOKUP(C29,'Champ Classes'!A:B,2,FALSE)</f>
        <v>2WD-ST</v>
      </c>
      <c r="E29" s="172" t="str">
        <f>CONCATENATE(VLOOKUP(C29,Startlist!B:H,3,FALSE)," / ",VLOOKUP(C29,Startlist!B:H,4,FALSE))</f>
        <v>Kauri Päästel / Teet Varik</v>
      </c>
      <c r="F29" s="173" t="str">
        <f>VLOOKUP(C29,Startlist!B:F,5,FALSE)</f>
        <v>EST</v>
      </c>
      <c r="G29" s="172" t="str">
        <f>VLOOKUP(C29,Startlist!B:H,7,FALSE)</f>
        <v>BMW 318</v>
      </c>
      <c r="H29" s="172" t="str">
        <f>IF(VLOOKUP(C29,Startlist!B:H,6,FALSE)="","",VLOOKUP(C29,Startlist!B:H,6,FALSE))</f>
        <v>HL AUTO</v>
      </c>
      <c r="I29" s="174" t="str">
        <f>IF(VLOOKUP(C29,Results!B:O,13,FALSE)="","Retired",VLOOKUP(C29,Results!B:O,13,FALSE))</f>
        <v>27.16,1</v>
      </c>
    </row>
    <row r="30" spans="1:9" ht="15">
      <c r="A30" s="169">
        <f t="shared" si="0"/>
        <v>23</v>
      </c>
      <c r="B30" s="183">
        <f>COUNTIF($D$1:D29,D30)+1</f>
        <v>1</v>
      </c>
      <c r="C30" s="170">
        <v>45</v>
      </c>
      <c r="D30" s="171" t="str">
        <f>VLOOKUP(C30,'Champ Classes'!A:B,2,FALSE)</f>
        <v>2WD-SE</v>
      </c>
      <c r="E30" s="172" t="str">
        <f>CONCATENATE(VLOOKUP(C30,Startlist!B:H,3,FALSE)," / ",VLOOKUP(C30,Startlist!B:H,4,FALSE))</f>
        <v>Gabriel Simson / Oliver Simson</v>
      </c>
      <c r="F30" s="173" t="str">
        <f>VLOOKUP(C30,Startlist!B:F,5,FALSE)</f>
        <v>EST</v>
      </c>
      <c r="G30" s="172" t="str">
        <f>VLOOKUP(C30,Startlist!B:H,7,FALSE)</f>
        <v>Honda Civic Type-R</v>
      </c>
      <c r="H30" s="172">
        <f>IF(VLOOKUP(C30,Startlist!B:H,6,FALSE)="","",VLOOKUP(C30,Startlist!B:H,6,FALSE))</f>
      </c>
      <c r="I30" s="174" t="str">
        <f>IF(VLOOKUP(C30,Results!B:O,13,FALSE)="","Retired",VLOOKUP(C30,Results!B:O,13,FALSE))</f>
        <v>27.25,7</v>
      </c>
    </row>
    <row r="31" spans="1:9" ht="15">
      <c r="A31" s="169">
        <f t="shared" si="0"/>
        <v>24</v>
      </c>
      <c r="B31" s="183">
        <f>COUNTIF($D$1:D30,D31)+1</f>
        <v>2</v>
      </c>
      <c r="C31" s="170">
        <v>76</v>
      </c>
      <c r="D31" s="171" t="str">
        <f>VLOOKUP(C31,'Champ Classes'!A:B,2,FALSE)</f>
        <v>2WD-SE</v>
      </c>
      <c r="E31" s="172" t="str">
        <f>CONCATENATE(VLOOKUP(C31,Startlist!B:H,3,FALSE)," / ",VLOOKUP(C31,Startlist!B:H,4,FALSE))</f>
        <v>Raul Aava / Kristjan Peegel</v>
      </c>
      <c r="F31" s="173" t="str">
        <f>VLOOKUP(C31,Startlist!B:F,5,FALSE)</f>
        <v>EST</v>
      </c>
      <c r="G31" s="172" t="str">
        <f>VLOOKUP(C31,Startlist!B:H,7,FALSE)</f>
        <v>Honda Civic</v>
      </c>
      <c r="H31" s="172" t="str">
        <f>IF(VLOOKUP(C31,Startlist!B:H,6,FALSE)="","",VLOOKUP(C31,Startlist!B:H,6,FALSE))</f>
        <v>Raul Aava</v>
      </c>
      <c r="I31" s="174" t="str">
        <f>IF(VLOOKUP(C31,Results!B:O,13,FALSE)="","Retired",VLOOKUP(C31,Results!B:O,13,FALSE))</f>
        <v>27.28,0</v>
      </c>
    </row>
    <row r="32" spans="1:9" ht="15">
      <c r="A32" s="169">
        <f t="shared" si="0"/>
        <v>25</v>
      </c>
      <c r="B32" s="183">
        <f>COUNTIF($D$1:D31,D32)+1</f>
        <v>9</v>
      </c>
      <c r="C32" s="170">
        <v>85</v>
      </c>
      <c r="D32" s="171" t="str">
        <f>VLOOKUP(C32,'Champ Classes'!A:B,2,FALSE)</f>
        <v>4WD</v>
      </c>
      <c r="E32" s="172" t="str">
        <f>CONCATENATE(VLOOKUP(C32,Startlist!B:H,3,FALSE)," / ",VLOOKUP(C32,Startlist!B:H,4,FALSE))</f>
        <v>Kaido Kask / Karl Luhaäär</v>
      </c>
      <c r="F32" s="173" t="str">
        <f>VLOOKUP(C32,Startlist!B:F,5,FALSE)</f>
        <v>EST</v>
      </c>
      <c r="G32" s="172" t="str">
        <f>VLOOKUP(C32,Startlist!B:H,7,FALSE)</f>
        <v>Mitsubishi Lancer Evo 9</v>
      </c>
      <c r="H32" s="172" t="str">
        <f>IF(VLOOKUP(C32,Startlist!B:H,6,FALSE)="","",VLOOKUP(C32,Startlist!B:H,6,FALSE))</f>
        <v>A1M Motorsport</v>
      </c>
      <c r="I32" s="174" t="str">
        <f>IF(VLOOKUP(C32,Results!B:O,13,FALSE)="","Retired",VLOOKUP(C32,Results!B:O,13,FALSE))</f>
        <v>27.29,5</v>
      </c>
    </row>
    <row r="33" spans="1:9" ht="15">
      <c r="A33" s="169">
        <f t="shared" si="0"/>
        <v>26</v>
      </c>
      <c r="B33" s="183">
        <f>COUNTIF($D$1:D32,D33)+1</f>
        <v>10</v>
      </c>
      <c r="C33" s="170">
        <v>31</v>
      </c>
      <c r="D33" s="171" t="str">
        <f>VLOOKUP(C33,'Champ Classes'!A:B,2,FALSE)</f>
        <v>4WD</v>
      </c>
      <c r="E33" s="172" t="str">
        <f>CONCATENATE(VLOOKUP(C33,Startlist!B:H,3,FALSE)," / ",VLOOKUP(C33,Startlist!B:H,4,FALSE))</f>
        <v>Urmo Kaasik / Ingvar Mägi</v>
      </c>
      <c r="F33" s="173" t="str">
        <f>VLOOKUP(C33,Startlist!B:F,5,FALSE)</f>
        <v>EST</v>
      </c>
      <c r="G33" s="172" t="str">
        <f>VLOOKUP(C33,Startlist!B:H,7,FALSE)</f>
        <v>Toyota Yaris</v>
      </c>
      <c r="H33" s="172" t="str">
        <f>IF(VLOOKUP(C33,Startlist!B:H,6,FALSE)="","",VLOOKUP(C33,Startlist!B:H,6,FALSE))</f>
        <v>Ingvar Mägi</v>
      </c>
      <c r="I33" s="174" t="str">
        <f>IF(VLOOKUP(C33,Results!B:O,13,FALSE)="","Retired",VLOOKUP(C33,Results!B:O,13,FALSE))</f>
        <v>27.31,2</v>
      </c>
    </row>
    <row r="34" spans="1:9" ht="15">
      <c r="A34" s="169">
        <f t="shared" si="0"/>
        <v>27</v>
      </c>
      <c r="B34" s="183">
        <f>COUNTIF($D$1:D33,D34)+1</f>
        <v>1</v>
      </c>
      <c r="C34" s="170">
        <v>30</v>
      </c>
      <c r="D34" s="171" t="str">
        <f>VLOOKUP(C34,'Champ Classes'!A:B,2,FALSE)</f>
        <v>J18</v>
      </c>
      <c r="E34" s="172" t="str">
        <f>CONCATENATE(VLOOKUP(C34,Startlist!B:H,3,FALSE)," / ",VLOOKUP(C34,Startlist!B:H,4,FALSE))</f>
        <v>Kristian Hallikmägi / Jaan Pisang</v>
      </c>
      <c r="F34" s="173" t="str">
        <f>VLOOKUP(C34,Startlist!B:F,5,FALSE)</f>
        <v>EST</v>
      </c>
      <c r="G34" s="172" t="str">
        <f>VLOOKUP(C34,Startlist!B:H,7,FALSE)</f>
        <v>Honda Civic</v>
      </c>
      <c r="H34" s="172" t="str">
        <f>IF(VLOOKUP(C34,Startlist!B:H,6,FALSE)="","",VLOOKUP(C34,Startlist!B:H,6,FALSE))</f>
        <v>Juuru Tehnikaklubi</v>
      </c>
      <c r="I34" s="174" t="str">
        <f>IF(VLOOKUP(C34,Results!B:O,13,FALSE)="","Retired",VLOOKUP(C34,Results!B:O,13,FALSE))</f>
        <v>27.36,0</v>
      </c>
    </row>
    <row r="35" spans="1:9" ht="15">
      <c r="A35" s="169">
        <f t="shared" si="0"/>
        <v>28</v>
      </c>
      <c r="B35" s="183">
        <f>COUNTIF($D$1:D34,D35)+1</f>
        <v>2</v>
      </c>
      <c r="C35" s="170">
        <v>67</v>
      </c>
      <c r="D35" s="171" t="str">
        <f>VLOOKUP(C35,'Champ Classes'!A:B,2,FALSE)</f>
        <v>2WD-VE</v>
      </c>
      <c r="E35" s="172" t="str">
        <f>CONCATENATE(VLOOKUP(C35,Startlist!B:H,3,FALSE)," / ",VLOOKUP(C35,Startlist!B:H,4,FALSE))</f>
        <v>Sander Mihkels / Ivo Aal</v>
      </c>
      <c r="F35" s="173" t="str">
        <f>VLOOKUP(C35,Startlist!B:F,5,FALSE)</f>
        <v>EST</v>
      </c>
      <c r="G35" s="172" t="str">
        <f>VLOOKUP(C35,Startlist!B:H,7,FALSE)</f>
        <v>Honda Civic</v>
      </c>
      <c r="H35" s="172" t="str">
        <f>IF(VLOOKUP(C35,Startlist!B:H,6,FALSE)="","",VLOOKUP(C35,Startlist!B:H,6,FALSE))</f>
        <v>Mihkels Racing Team</v>
      </c>
      <c r="I35" s="174" t="str">
        <f>IF(VLOOKUP(C35,Results!B:O,13,FALSE)="","Retired",VLOOKUP(C35,Results!B:O,13,FALSE))</f>
        <v>27.43,0</v>
      </c>
    </row>
    <row r="36" spans="1:9" ht="15">
      <c r="A36" s="169">
        <f t="shared" si="0"/>
        <v>29</v>
      </c>
      <c r="B36" s="183">
        <f>COUNTIF($D$1:D35,D36)+1</f>
        <v>3</v>
      </c>
      <c r="C36" s="170">
        <v>49</v>
      </c>
      <c r="D36" s="171" t="str">
        <f>VLOOKUP(C36,'Champ Classes'!A:B,2,FALSE)</f>
        <v>2WD-SE</v>
      </c>
      <c r="E36" s="172" t="str">
        <f>CONCATENATE(VLOOKUP(C36,Startlist!B:H,3,FALSE)," / ",VLOOKUP(C36,Startlist!B:H,4,FALSE))</f>
        <v>Steven Lätt / Mikk Männiste</v>
      </c>
      <c r="F36" s="173" t="str">
        <f>VLOOKUP(C36,Startlist!B:F,5,FALSE)</f>
        <v>EST</v>
      </c>
      <c r="G36" s="172" t="str">
        <f>VLOOKUP(C36,Startlist!B:H,7,FALSE)</f>
        <v>Honda Civic Type-R</v>
      </c>
      <c r="H36" s="172" t="str">
        <f>IF(VLOOKUP(C36,Startlist!B:H,6,FALSE)="","",VLOOKUP(C36,Startlist!B:H,6,FALSE))</f>
        <v>360Auto</v>
      </c>
      <c r="I36" s="174" t="str">
        <f>IF(VLOOKUP(C36,Results!B:O,13,FALSE)="","Retired",VLOOKUP(C36,Results!B:O,13,FALSE))</f>
        <v>27.44,5</v>
      </c>
    </row>
    <row r="37" spans="1:9" ht="15">
      <c r="A37" s="169">
        <f t="shared" si="0"/>
        <v>30</v>
      </c>
      <c r="B37" s="183">
        <f>COUNTIF($D$1:D36,D37)+1</f>
        <v>2</v>
      </c>
      <c r="C37" s="170">
        <v>69</v>
      </c>
      <c r="D37" s="171" t="str">
        <f>VLOOKUP(C37,'Champ Classes'!A:B,2,FALSE)</f>
        <v>2WD-VT</v>
      </c>
      <c r="E37" s="172" t="str">
        <f>CONCATENATE(VLOOKUP(C37,Startlist!B:H,3,FALSE)," / ",VLOOKUP(C37,Startlist!B:H,4,FALSE))</f>
        <v>Lauri Hõbelaid / Andres Lulla</v>
      </c>
      <c r="F37" s="173" t="str">
        <f>VLOOKUP(C37,Startlist!B:F,5,FALSE)</f>
        <v>EST</v>
      </c>
      <c r="G37" s="172" t="str">
        <f>VLOOKUP(C37,Startlist!B:H,7,FALSE)</f>
        <v>BMW 318</v>
      </c>
      <c r="H37" s="172" t="str">
        <f>IF(VLOOKUP(C37,Startlist!B:H,6,FALSE)="","",VLOOKUP(C37,Startlist!B:H,6,FALSE))</f>
        <v>HL AUTO</v>
      </c>
      <c r="I37" s="174" t="str">
        <f>IF(VLOOKUP(C37,Results!B:O,13,FALSE)="","Retired",VLOOKUP(C37,Results!B:O,13,FALSE))</f>
        <v>27.45,2</v>
      </c>
    </row>
    <row r="38" spans="1:9" ht="15">
      <c r="A38" s="169">
        <f t="shared" si="0"/>
        <v>31</v>
      </c>
      <c r="B38" s="183">
        <f>COUNTIF($D$1:D37,D38)+1</f>
        <v>13</v>
      </c>
      <c r="C38" s="170">
        <v>72</v>
      </c>
      <c r="D38" s="171" t="str">
        <f>VLOOKUP(C38,'Champ Classes'!A:B,2,FALSE)</f>
        <v>2WD-ST</v>
      </c>
      <c r="E38" s="172" t="str">
        <f>CONCATENATE(VLOOKUP(C38,Startlist!B:H,3,FALSE)," / ",VLOOKUP(C38,Startlist!B:H,4,FALSE))</f>
        <v>Aivo Lillepuu / Taavi Udevald</v>
      </c>
      <c r="F38" s="173" t="str">
        <f>VLOOKUP(C38,Startlist!B:F,5,FALSE)</f>
        <v>EST</v>
      </c>
      <c r="G38" s="172" t="str">
        <f>VLOOKUP(C38,Startlist!B:H,7,FALSE)</f>
        <v>BMW Compact</v>
      </c>
      <c r="H38" s="172" t="str">
        <f>IF(VLOOKUP(C38,Startlist!B:H,6,FALSE)="","",VLOOKUP(C38,Startlist!B:H,6,FALSE))</f>
        <v>Aivo Lillepuu</v>
      </c>
      <c r="I38" s="174" t="str">
        <f>IF(VLOOKUP(C38,Results!B:O,13,FALSE)="","Retired",VLOOKUP(C38,Results!B:O,13,FALSE))</f>
        <v>27.55,3</v>
      </c>
    </row>
    <row r="39" spans="1:9" ht="15">
      <c r="A39" s="169">
        <f t="shared" si="0"/>
        <v>32</v>
      </c>
      <c r="B39" s="183">
        <f>COUNTIF($D$1:D38,D39)+1</f>
        <v>3</v>
      </c>
      <c r="C39" s="170">
        <v>54</v>
      </c>
      <c r="D39" s="171" t="str">
        <f>VLOOKUP(C39,'Champ Classes'!A:B,2,FALSE)</f>
        <v>2WD-VT</v>
      </c>
      <c r="E39" s="172" t="str">
        <f>CONCATENATE(VLOOKUP(C39,Startlist!B:H,3,FALSE)," / ",VLOOKUP(C39,Startlist!B:H,4,FALSE))</f>
        <v>Rainer Umbleja / Marko Press</v>
      </c>
      <c r="F39" s="173" t="str">
        <f>VLOOKUP(C39,Startlist!B:F,5,FALSE)</f>
        <v>EST</v>
      </c>
      <c r="G39" s="172" t="str">
        <f>VLOOKUP(C39,Startlist!B:H,7,FALSE)</f>
        <v>BMW 318</v>
      </c>
      <c r="H39" s="172" t="str">
        <f>IF(VLOOKUP(C39,Startlist!B:H,6,FALSE)="","",VLOOKUP(C39,Startlist!B:H,6,FALSE))</f>
        <v>360Auto</v>
      </c>
      <c r="I39" s="174" t="str">
        <f>IF(VLOOKUP(C39,Results!B:O,13,FALSE)="","Retired",VLOOKUP(C39,Results!B:O,13,FALSE))</f>
        <v>27.56,7</v>
      </c>
    </row>
    <row r="40" spans="1:9" ht="15">
      <c r="A40" s="169">
        <f t="shared" si="0"/>
        <v>33</v>
      </c>
      <c r="B40" s="183">
        <f>COUNTIF($D$1:D39,D40)+1</f>
        <v>11</v>
      </c>
      <c r="C40" s="170">
        <v>125</v>
      </c>
      <c r="D40" s="171" t="str">
        <f>VLOOKUP(C40,'Champ Classes'!A:B,2,FALSE)</f>
        <v>4WD</v>
      </c>
      <c r="E40" s="172" t="str">
        <f>CONCATENATE(VLOOKUP(C40,Startlist!B:H,3,FALSE)," / ",VLOOKUP(C40,Startlist!B:H,4,FALSE))</f>
        <v>Marvet Kõivsaar / Urmas Tagel</v>
      </c>
      <c r="F40" s="173" t="str">
        <f>VLOOKUP(C40,Startlist!B:F,5,FALSE)</f>
        <v>EST</v>
      </c>
      <c r="G40" s="172" t="str">
        <f>VLOOKUP(C40,Startlist!B:H,7,FALSE)</f>
        <v>Subaru Impreza WRX STI</v>
      </c>
      <c r="H40" s="172" t="str">
        <f>IF(VLOOKUP(C40,Startlist!B:H,6,FALSE)="","",VLOOKUP(C40,Startlist!B:H,6,FALSE))</f>
        <v>Marvet Kõivsaar</v>
      </c>
      <c r="I40" s="174" t="str">
        <f>IF(VLOOKUP(C40,Results!B:O,13,FALSE)="","Retired",VLOOKUP(C40,Results!B:O,13,FALSE))</f>
        <v>27.56,7</v>
      </c>
    </row>
    <row r="41" spans="1:9" ht="15">
      <c r="A41" s="169">
        <f t="shared" si="0"/>
        <v>34</v>
      </c>
      <c r="B41" s="183">
        <f>COUNTIF($D$1:D40,D41)+1</f>
        <v>4</v>
      </c>
      <c r="C41" s="170">
        <v>112</v>
      </c>
      <c r="D41" s="171" t="str">
        <f>VLOOKUP(C41,'Champ Classes'!A:B,2,FALSE)</f>
        <v>2WD-SE</v>
      </c>
      <c r="E41" s="172" t="str">
        <f>CONCATENATE(VLOOKUP(C41,Startlist!B:H,3,FALSE)," / ",VLOOKUP(C41,Startlist!B:H,4,FALSE))</f>
        <v>Janek Kalm / Joosep Kalm</v>
      </c>
      <c r="F41" s="173" t="str">
        <f>VLOOKUP(C41,Startlist!B:F,5,FALSE)</f>
        <v>EST</v>
      </c>
      <c r="G41" s="172" t="str">
        <f>VLOOKUP(C41,Startlist!B:H,7,FALSE)</f>
        <v>Volkswagen Golf GTI</v>
      </c>
      <c r="H41" s="172" t="str">
        <f>IF(VLOOKUP(C41,Startlist!B:H,6,FALSE)="","",VLOOKUP(C41,Startlist!B:H,6,FALSE))</f>
        <v>Janek Kalm</v>
      </c>
      <c r="I41" s="174" t="str">
        <f>IF(VLOOKUP(C41,Results!B:O,13,FALSE)="","Retired",VLOOKUP(C41,Results!B:O,13,FALSE))</f>
        <v>27.58,1</v>
      </c>
    </row>
    <row r="42" spans="1:9" ht="15">
      <c r="A42" s="169">
        <f t="shared" si="0"/>
        <v>35</v>
      </c>
      <c r="B42" s="183">
        <f>COUNTIF($D$1:D41,D42)+1</f>
        <v>12</v>
      </c>
      <c r="C42" s="170">
        <v>64</v>
      </c>
      <c r="D42" s="171" t="str">
        <f>VLOOKUP(C42,'Champ Classes'!A:B,2,FALSE)</f>
        <v>4WD</v>
      </c>
      <c r="E42" s="172" t="str">
        <f>CONCATENATE(VLOOKUP(C42,Startlist!B:H,3,FALSE)," / ",VLOOKUP(C42,Startlist!B:H,4,FALSE))</f>
        <v>Renee Laan / Marko Meesak</v>
      </c>
      <c r="F42" s="173" t="str">
        <f>VLOOKUP(C42,Startlist!B:F,5,FALSE)</f>
        <v>EST</v>
      </c>
      <c r="G42" s="172" t="str">
        <f>VLOOKUP(C42,Startlist!B:H,7,FALSE)</f>
        <v>Subaru Impreza</v>
      </c>
      <c r="H42" s="172" t="str">
        <f>IF(VLOOKUP(C42,Startlist!B:H,6,FALSE)="","",VLOOKUP(C42,Startlist!B:H,6,FALSE))</f>
        <v>Renee Laan</v>
      </c>
      <c r="I42" s="174" t="str">
        <f>IF(VLOOKUP(C42,Results!B:O,13,FALSE)="","Retired",VLOOKUP(C42,Results!B:O,13,FALSE))</f>
        <v>28.01,5</v>
      </c>
    </row>
    <row r="43" spans="1:9" ht="15">
      <c r="A43" s="169">
        <f t="shared" si="0"/>
        <v>36</v>
      </c>
      <c r="B43" s="183">
        <f>COUNTIF($D$1:D42,D43)+1</f>
        <v>5</v>
      </c>
      <c r="C43" s="170">
        <v>48</v>
      </c>
      <c r="D43" s="171" t="str">
        <f>VLOOKUP(C43,'Champ Classes'!A:B,2,FALSE)</f>
        <v>2WD-SE</v>
      </c>
      <c r="E43" s="172" t="str">
        <f>CONCATENATE(VLOOKUP(C43,Startlist!B:H,3,FALSE)," / ",VLOOKUP(C43,Startlist!B:H,4,FALSE))</f>
        <v>Palle Kõlar / Allan Liister</v>
      </c>
      <c r="F43" s="173" t="str">
        <f>VLOOKUP(C43,Startlist!B:F,5,FALSE)</f>
        <v>EST</v>
      </c>
      <c r="G43" s="172" t="str">
        <f>VLOOKUP(C43,Startlist!B:H,7,FALSE)</f>
        <v>Seat Ibiza GTI</v>
      </c>
      <c r="H43" s="172" t="str">
        <f>IF(VLOOKUP(C43,Startlist!B:H,6,FALSE)="","",VLOOKUP(C43,Startlist!B:H,6,FALSE))</f>
        <v>HRK</v>
      </c>
      <c r="I43" s="174" t="str">
        <f>IF(VLOOKUP(C43,Results!B:O,13,FALSE)="","Retired",VLOOKUP(C43,Results!B:O,13,FALSE))</f>
        <v>28.08,6</v>
      </c>
    </row>
    <row r="44" spans="1:9" ht="15">
      <c r="A44" s="169">
        <f t="shared" si="0"/>
        <v>37</v>
      </c>
      <c r="B44" s="183">
        <f>COUNTIF($D$1:D43,D44)+1</f>
        <v>14</v>
      </c>
      <c r="C44" s="170">
        <v>99</v>
      </c>
      <c r="D44" s="171" t="str">
        <f>VLOOKUP(C44,'Champ Classes'!A:B,2,FALSE)</f>
        <v>2WD-ST</v>
      </c>
      <c r="E44" s="172" t="str">
        <f>CONCATENATE(VLOOKUP(C44,Startlist!B:H,3,FALSE)," / ",VLOOKUP(C44,Startlist!B:H,4,FALSE))</f>
        <v>Peeter Kask / Priit Trink</v>
      </c>
      <c r="F44" s="173" t="str">
        <f>VLOOKUP(C44,Startlist!B:F,5,FALSE)</f>
        <v>EST</v>
      </c>
      <c r="G44" s="172" t="str">
        <f>VLOOKUP(C44,Startlist!B:H,7,FALSE)</f>
        <v>BMW 323TI</v>
      </c>
      <c r="H44" s="172">
        <f>IF(VLOOKUP(C44,Startlist!B:H,6,FALSE)="","",VLOOKUP(C44,Startlist!B:H,6,FALSE))</f>
      </c>
      <c r="I44" s="174" t="str">
        <f>IF(VLOOKUP(C44,Results!B:O,13,FALSE)="","Retired",VLOOKUP(C44,Results!B:O,13,FALSE))</f>
        <v>28.15,2</v>
      </c>
    </row>
    <row r="45" spans="1:9" ht="15">
      <c r="A45" s="169">
        <f t="shared" si="0"/>
        <v>38</v>
      </c>
      <c r="B45" s="183">
        <f>COUNTIF($D$1:D44,D45)+1</f>
        <v>15</v>
      </c>
      <c r="C45" s="170">
        <v>78</v>
      </c>
      <c r="D45" s="171" t="str">
        <f>VLOOKUP(C45,'Champ Classes'!A:B,2,FALSE)</f>
        <v>2WD-ST</v>
      </c>
      <c r="E45" s="172" t="str">
        <f>CONCATENATE(VLOOKUP(C45,Startlist!B:H,3,FALSE)," / ",VLOOKUP(C45,Startlist!B:H,4,FALSE))</f>
        <v>Helar Arge / Rainer Vassiljev</v>
      </c>
      <c r="F45" s="173" t="str">
        <f>VLOOKUP(C45,Startlist!B:F,5,FALSE)</f>
        <v>EST</v>
      </c>
      <c r="G45" s="172" t="str">
        <f>VLOOKUP(C45,Startlist!B:H,7,FALSE)</f>
        <v>BMW 318IS</v>
      </c>
      <c r="H45" s="172" t="str">
        <f>IF(VLOOKUP(C45,Startlist!B:H,6,FALSE)="","",VLOOKUP(C45,Startlist!B:H,6,FALSE))</f>
        <v>WKND Racing</v>
      </c>
      <c r="I45" s="174" t="str">
        <f>IF(VLOOKUP(C45,Results!B:O,13,FALSE)="","Retired",VLOOKUP(C45,Results!B:O,13,FALSE))</f>
        <v>28.16,4</v>
      </c>
    </row>
    <row r="46" spans="1:9" ht="15">
      <c r="A46" s="169">
        <f t="shared" si="0"/>
        <v>39</v>
      </c>
      <c r="B46" s="183">
        <f>COUNTIF($D$1:D45,D46)+1</f>
        <v>1</v>
      </c>
      <c r="C46" s="170">
        <v>97</v>
      </c>
      <c r="D46" s="171" t="str">
        <f>VLOOKUP(C46,'Champ Classes'!A:B,2,FALSE)</f>
        <v>Naised</v>
      </c>
      <c r="E46" s="172" t="str">
        <f>CONCATENATE(VLOOKUP(C46,Startlist!B:H,3,FALSE)," / ",VLOOKUP(C46,Startlist!B:H,4,FALSE))</f>
        <v>Kärolis Kungla / Kristjan Tahvinov</v>
      </c>
      <c r="F46" s="173" t="str">
        <f>VLOOKUP(C46,Startlist!B:F,5,FALSE)</f>
        <v>EST</v>
      </c>
      <c r="G46" s="172" t="str">
        <f>VLOOKUP(C46,Startlist!B:H,7,FALSE)</f>
        <v>Honda Civic Type-R</v>
      </c>
      <c r="H46" s="172" t="str">
        <f>IF(VLOOKUP(C46,Startlist!B:H,6,FALSE)="","",VLOOKUP(C46,Startlist!B:H,6,FALSE))</f>
        <v>Kärolis Kungla</v>
      </c>
      <c r="I46" s="174" t="str">
        <f>IF(VLOOKUP(C46,Results!B:O,13,FALSE)="","Retired",VLOOKUP(C46,Results!B:O,13,FALSE))</f>
        <v>28.18,8</v>
      </c>
    </row>
    <row r="47" spans="1:9" ht="15">
      <c r="A47" s="169">
        <f t="shared" si="0"/>
        <v>40</v>
      </c>
      <c r="B47" s="183">
        <f>COUNTIF($D$1:D46,D47)+1</f>
        <v>1</v>
      </c>
      <c r="C47" s="170">
        <v>19</v>
      </c>
      <c r="D47" s="171" t="str">
        <f>VLOOKUP(C47,'Champ Classes'!A:B,2,FALSE)</f>
        <v>J16</v>
      </c>
      <c r="E47" s="172" t="str">
        <f>CONCATENATE(VLOOKUP(C47,Startlist!B:H,3,FALSE)," / ",VLOOKUP(C47,Startlist!B:H,4,FALSE))</f>
        <v>Henry Tegova / Martin Juga</v>
      </c>
      <c r="F47" s="173" t="str">
        <f>VLOOKUP(C47,Startlist!B:F,5,FALSE)</f>
        <v>EST</v>
      </c>
      <c r="G47" s="172" t="str">
        <f>VLOOKUP(C47,Startlist!B:H,7,FALSE)</f>
        <v>Ford Fiesta</v>
      </c>
      <c r="H47" s="172" t="str">
        <f>IF(VLOOKUP(C47,Startlist!B:H,6,FALSE)="","",VLOOKUP(C47,Startlist!B:H,6,FALSE))</f>
        <v>HT Racing</v>
      </c>
      <c r="I47" s="174" t="str">
        <f>IF(VLOOKUP(C47,Results!B:O,13,FALSE)="","Retired",VLOOKUP(C47,Results!B:O,13,FALSE))</f>
        <v>28.20,6</v>
      </c>
    </row>
    <row r="48" spans="1:9" ht="15">
      <c r="A48" s="169">
        <f t="shared" si="0"/>
        <v>41</v>
      </c>
      <c r="B48" s="183">
        <f>COUNTIF($D$1:D47,D48)+1</f>
        <v>6</v>
      </c>
      <c r="C48" s="170">
        <v>46</v>
      </c>
      <c r="D48" s="171" t="str">
        <f>VLOOKUP(C48,'Champ Classes'!A:B,2,FALSE)</f>
        <v>2WD-SE</v>
      </c>
      <c r="E48" s="172" t="str">
        <f>CONCATENATE(VLOOKUP(C48,Startlist!B:H,3,FALSE)," / ",VLOOKUP(C48,Startlist!B:H,4,FALSE))</f>
        <v>Kristjan Radiko / Rainer Niinepuu</v>
      </c>
      <c r="F48" s="173" t="str">
        <f>VLOOKUP(C48,Startlist!B:F,5,FALSE)</f>
        <v>EST</v>
      </c>
      <c r="G48" s="172" t="str">
        <f>VLOOKUP(C48,Startlist!B:H,7,FALSE)</f>
        <v>Honda Civic Type-R</v>
      </c>
      <c r="H48" s="172" t="str">
        <f>IF(VLOOKUP(C48,Startlist!B:H,6,FALSE)="","",VLOOKUP(C48,Startlist!B:H,6,FALSE))</f>
        <v>Juuru Tehnikaklubi</v>
      </c>
      <c r="I48" s="174" t="str">
        <f>IF(VLOOKUP(C48,Results!B:O,13,FALSE)="","Retired",VLOOKUP(C48,Results!B:O,13,FALSE))</f>
        <v>28.20,7</v>
      </c>
    </row>
    <row r="49" spans="1:9" ht="15">
      <c r="A49" s="169">
        <f t="shared" si="0"/>
        <v>42</v>
      </c>
      <c r="B49" s="183">
        <f>COUNTIF($D$1:D48,D49)+1</f>
        <v>7</v>
      </c>
      <c r="C49" s="170">
        <v>50</v>
      </c>
      <c r="D49" s="171" t="str">
        <f>VLOOKUP(C49,'Champ Classes'!A:B,2,FALSE)</f>
        <v>2WD-SE</v>
      </c>
      <c r="E49" s="172" t="str">
        <f>CONCATENATE(VLOOKUP(C49,Startlist!B:H,3,FALSE)," / ",VLOOKUP(C49,Startlist!B:H,4,FALSE))</f>
        <v>Markus Laurimaa / Joonas Vares</v>
      </c>
      <c r="F49" s="173" t="str">
        <f>VLOOKUP(C49,Startlist!B:F,5,FALSE)</f>
        <v>EST</v>
      </c>
      <c r="G49" s="172" t="str">
        <f>VLOOKUP(C49,Startlist!B:H,7,FALSE)</f>
        <v>Volkswagen Golf</v>
      </c>
      <c r="H49" s="172">
        <f>IF(VLOOKUP(C49,Startlist!B:H,6,FALSE)="","",VLOOKUP(C49,Startlist!B:H,6,FALSE))</f>
      </c>
      <c r="I49" s="174" t="str">
        <f>IF(VLOOKUP(C49,Results!B:O,13,FALSE)="","Retired",VLOOKUP(C49,Results!B:O,13,FALSE))</f>
        <v>28.23,5</v>
      </c>
    </row>
    <row r="50" spans="1:9" ht="15">
      <c r="A50" s="169">
        <f t="shared" si="0"/>
        <v>43</v>
      </c>
      <c r="B50" s="183">
        <f>COUNTIF($D$1:D49,D50)+1</f>
        <v>13</v>
      </c>
      <c r="C50" s="170">
        <v>124</v>
      </c>
      <c r="D50" s="171" t="str">
        <f>VLOOKUP(C50,'Champ Classes'!A:B,2,FALSE)</f>
        <v>4WD</v>
      </c>
      <c r="E50" s="172" t="str">
        <f>CONCATENATE(VLOOKUP(C50,Startlist!B:H,3,FALSE)," / ",VLOOKUP(C50,Startlist!B:H,4,FALSE))</f>
        <v>Margus Noppel / Ariett Noppel</v>
      </c>
      <c r="F50" s="173" t="str">
        <f>VLOOKUP(C50,Startlist!B:F,5,FALSE)</f>
        <v>EST</v>
      </c>
      <c r="G50" s="172" t="str">
        <f>VLOOKUP(C50,Startlist!B:H,7,FALSE)</f>
        <v>Subaru Impreza WRX</v>
      </c>
      <c r="H50" s="172" t="str">
        <f>IF(VLOOKUP(C50,Startlist!B:H,6,FALSE)="","",VLOOKUP(C50,Startlist!B:H,6,FALSE))</f>
        <v>TLK Racing</v>
      </c>
      <c r="I50" s="174" t="str">
        <f>IF(VLOOKUP(C50,Results!B:O,13,FALSE)="","Retired",VLOOKUP(C50,Results!B:O,13,FALSE))</f>
        <v>28.24,4</v>
      </c>
    </row>
    <row r="51" spans="1:9" ht="15">
      <c r="A51" s="169">
        <f t="shared" si="0"/>
        <v>44</v>
      </c>
      <c r="B51" s="183">
        <f>COUNTIF($D$1:D50,D51)+1</f>
        <v>2</v>
      </c>
      <c r="C51" s="170">
        <v>15</v>
      </c>
      <c r="D51" s="171" t="str">
        <f>VLOOKUP(C51,'Champ Classes'!A:B,2,FALSE)</f>
        <v>J18</v>
      </c>
      <c r="E51" s="172" t="str">
        <f>CONCATENATE(VLOOKUP(C51,Startlist!B:H,3,FALSE)," / ",VLOOKUP(C51,Startlist!B:H,4,FALSE))</f>
        <v>Mattias Aivo Karik / Jaanus Hõbemägi</v>
      </c>
      <c r="F51" s="173" t="str">
        <f>VLOOKUP(C51,Startlist!B:F,5,FALSE)</f>
        <v>EST</v>
      </c>
      <c r="G51" s="172" t="str">
        <f>VLOOKUP(C51,Startlist!B:H,7,FALSE)</f>
        <v>Toyota Yaris</v>
      </c>
      <c r="H51" s="172" t="str">
        <f>IF(VLOOKUP(C51,Startlist!B:H,6,FALSE)="","",VLOOKUP(C51,Startlist!B:H,6,FALSE))</f>
        <v>Hõbemägi Motorsport</v>
      </c>
      <c r="I51" s="174" t="str">
        <f>IF(VLOOKUP(C51,Results!B:O,13,FALSE)="","Retired",VLOOKUP(C51,Results!B:O,13,FALSE))</f>
        <v>28.25,2</v>
      </c>
    </row>
    <row r="52" spans="1:9" ht="15">
      <c r="A52" s="169">
        <f t="shared" si="0"/>
        <v>45</v>
      </c>
      <c r="B52" s="183">
        <f>COUNTIF($D$1:D51,D52)+1</f>
        <v>16</v>
      </c>
      <c r="C52" s="170">
        <v>86</v>
      </c>
      <c r="D52" s="171" t="str">
        <f>VLOOKUP(C52,'Champ Classes'!A:B,2,FALSE)</f>
        <v>2WD-ST</v>
      </c>
      <c r="E52" s="172" t="str">
        <f>CONCATENATE(VLOOKUP(C52,Startlist!B:H,3,FALSE)," / ",VLOOKUP(C52,Startlist!B:H,4,FALSE))</f>
        <v>Henri Ääremaa / Erkki Ääremaa</v>
      </c>
      <c r="F52" s="173" t="str">
        <f>VLOOKUP(C52,Startlist!B:F,5,FALSE)</f>
        <v>EST</v>
      </c>
      <c r="G52" s="172" t="str">
        <f>VLOOKUP(C52,Startlist!B:H,7,FALSE)</f>
        <v>BMW 328</v>
      </c>
      <c r="H52" s="172" t="str">
        <f>IF(VLOOKUP(C52,Startlist!B:H,6,FALSE)="","",VLOOKUP(C52,Startlist!B:H,6,FALSE))</f>
        <v>Erkki Ääremaa</v>
      </c>
      <c r="I52" s="174" t="str">
        <f>IF(VLOOKUP(C52,Results!B:O,13,FALSE)="","Retired",VLOOKUP(C52,Results!B:O,13,FALSE))</f>
        <v>28.26,7</v>
      </c>
    </row>
    <row r="53" spans="1:9" ht="15">
      <c r="A53" s="169">
        <f t="shared" si="0"/>
        <v>46</v>
      </c>
      <c r="B53" s="183">
        <f>COUNTIF($D$1:D52,D53)+1</f>
        <v>2</v>
      </c>
      <c r="C53" s="170">
        <v>17</v>
      </c>
      <c r="D53" s="171" t="str">
        <f>VLOOKUP(C53,'Champ Classes'!A:B,2,FALSE)</f>
        <v>J16</v>
      </c>
      <c r="E53" s="172" t="str">
        <f>CONCATENATE(VLOOKUP(C53,Startlist!B:H,3,FALSE)," / ",VLOOKUP(C53,Startlist!B:H,4,FALSE))</f>
        <v>Marten Meindorf / Sten Kiilberg</v>
      </c>
      <c r="F53" s="173" t="str">
        <f>VLOOKUP(C53,Startlist!B:F,5,FALSE)</f>
        <v>EST</v>
      </c>
      <c r="G53" s="172" t="str">
        <f>VLOOKUP(C53,Startlist!B:H,7,FALSE)</f>
        <v>Peugeot 206</v>
      </c>
      <c r="H53" s="172" t="str">
        <f>IF(VLOOKUP(C53,Startlist!B:H,6,FALSE)="","",VLOOKUP(C53,Startlist!B:H,6,FALSE))</f>
        <v>Hõbemägi Motorsport</v>
      </c>
      <c r="I53" s="174" t="str">
        <f>IF(VLOOKUP(C53,Results!B:O,13,FALSE)="","Retired",VLOOKUP(C53,Results!B:O,13,FALSE))</f>
        <v>28.36,0</v>
      </c>
    </row>
    <row r="54" spans="1:9" ht="15">
      <c r="A54" s="169">
        <f t="shared" si="0"/>
        <v>47</v>
      </c>
      <c r="B54" s="183">
        <f>COUNTIF($D$1:D53,D54)+1</f>
        <v>3</v>
      </c>
      <c r="C54" s="170">
        <v>52</v>
      </c>
      <c r="D54" s="171" t="str">
        <f>VLOOKUP(C54,'Champ Classes'!A:B,2,FALSE)</f>
        <v>2WD-VE</v>
      </c>
      <c r="E54" s="172" t="str">
        <f>CONCATENATE(VLOOKUP(C54,Startlist!B:H,3,FALSE)," / ",VLOOKUP(C54,Startlist!B:H,4,FALSE))</f>
        <v>Madis Laaser / Jaagup Laaser</v>
      </c>
      <c r="F54" s="173" t="str">
        <f>VLOOKUP(C54,Startlist!B:F,5,FALSE)</f>
        <v>EST</v>
      </c>
      <c r="G54" s="172" t="str">
        <f>VLOOKUP(C54,Startlist!B:H,7,FALSE)</f>
        <v>Honda Civic</v>
      </c>
      <c r="H54" s="172" t="str">
        <f>IF(VLOOKUP(C54,Startlist!B:H,6,FALSE)="","",VLOOKUP(C54,Startlist!B:H,6,FALSE))</f>
        <v>Märjamaa Rally Team</v>
      </c>
      <c r="I54" s="174" t="str">
        <f>IF(VLOOKUP(C54,Results!B:O,13,FALSE)="","Retired",VLOOKUP(C54,Results!B:O,13,FALSE))</f>
        <v>28.41,1</v>
      </c>
    </row>
    <row r="55" spans="1:9" ht="15">
      <c r="A55" s="169">
        <f t="shared" si="0"/>
        <v>48</v>
      </c>
      <c r="B55" s="183">
        <f>COUNTIF($D$1:D54,D55)+1</f>
        <v>4</v>
      </c>
      <c r="C55" s="170">
        <v>81</v>
      </c>
      <c r="D55" s="171" t="str">
        <f>VLOOKUP(C55,'Champ Classes'!A:B,2,FALSE)</f>
        <v>2WD-VT</v>
      </c>
      <c r="E55" s="172" t="str">
        <f>CONCATENATE(VLOOKUP(C55,Startlist!B:H,3,FALSE)," / ",VLOOKUP(C55,Startlist!B:H,4,FALSE))</f>
        <v>Hardi Link / Morten Raamat</v>
      </c>
      <c r="F55" s="173" t="str">
        <f>VLOOKUP(C55,Startlist!B:F,5,FALSE)</f>
        <v>EST</v>
      </c>
      <c r="G55" s="172" t="str">
        <f>VLOOKUP(C55,Startlist!B:H,7,FALSE)</f>
        <v>BMW 318TI</v>
      </c>
      <c r="H55" s="172" t="str">
        <f>IF(VLOOKUP(C55,Startlist!B:H,6,FALSE)="","",VLOOKUP(C55,Startlist!B:H,6,FALSE))</f>
        <v>Hardi Link</v>
      </c>
      <c r="I55" s="174" t="str">
        <f>IF(VLOOKUP(C55,Results!B:O,13,FALSE)="","Retired",VLOOKUP(C55,Results!B:O,13,FALSE))</f>
        <v>28.43,6</v>
      </c>
    </row>
    <row r="56" spans="1:9" ht="15">
      <c r="A56" s="169">
        <f t="shared" si="0"/>
        <v>49</v>
      </c>
      <c r="B56" s="183">
        <f>COUNTIF($D$1:D55,D56)+1</f>
        <v>3</v>
      </c>
      <c r="C56" s="170">
        <v>28</v>
      </c>
      <c r="D56" s="171" t="str">
        <f>VLOOKUP(C56,'Champ Classes'!A:B,2,FALSE)</f>
        <v>J16</v>
      </c>
      <c r="E56" s="172" t="str">
        <f>CONCATENATE(VLOOKUP(C56,Startlist!B:H,3,FALSE)," / ",VLOOKUP(C56,Startlist!B:H,4,FALSE))</f>
        <v>Lukas Leivat / Kauri Pannas</v>
      </c>
      <c r="F56" s="173" t="str">
        <f>VLOOKUP(C56,Startlist!B:F,5,FALSE)</f>
        <v>EST</v>
      </c>
      <c r="G56" s="172" t="str">
        <f>VLOOKUP(C56,Startlist!B:H,7,FALSE)</f>
        <v>Ford Fiesta</v>
      </c>
      <c r="H56" s="172" t="str">
        <f>IF(VLOOKUP(C56,Startlist!B:H,6,FALSE)="","",VLOOKUP(C56,Startlist!B:H,6,FALSE))</f>
        <v>HT Motorsport</v>
      </c>
      <c r="I56" s="174" t="str">
        <f>IF(VLOOKUP(C56,Results!B:O,13,FALSE)="","Retired",VLOOKUP(C56,Results!B:O,13,FALSE))</f>
        <v>28.47,0</v>
      </c>
    </row>
    <row r="57" spans="1:9" ht="15">
      <c r="A57" s="169">
        <f t="shared" si="0"/>
        <v>50</v>
      </c>
      <c r="B57" s="183">
        <f>COUNTIF($D$1:D56,D57)+1</f>
        <v>17</v>
      </c>
      <c r="C57" s="170">
        <v>62</v>
      </c>
      <c r="D57" s="171" t="str">
        <f>VLOOKUP(C57,'Champ Classes'!A:B,2,FALSE)</f>
        <v>2WD-ST</v>
      </c>
      <c r="E57" s="172" t="str">
        <f>CONCATENATE(VLOOKUP(C57,Startlist!B:H,3,FALSE)," / ",VLOOKUP(C57,Startlist!B:H,4,FALSE))</f>
        <v>Meelis Vahter / Dever Vahter</v>
      </c>
      <c r="F57" s="173" t="str">
        <f>VLOOKUP(C57,Startlist!B:F,5,FALSE)</f>
        <v>EST</v>
      </c>
      <c r="G57" s="172" t="str">
        <f>VLOOKUP(C57,Startlist!B:H,7,FALSE)</f>
        <v>BMW 330I</v>
      </c>
      <c r="H57" s="172" t="str">
        <f>IF(VLOOKUP(C57,Startlist!B:H,6,FALSE)="","",VLOOKUP(C57,Startlist!B:H,6,FALSE))</f>
        <v>Meelis Vahter</v>
      </c>
      <c r="I57" s="174" t="str">
        <f>IF(VLOOKUP(C57,Results!B:O,13,FALSE)="","Retired",VLOOKUP(C57,Results!B:O,13,FALSE))</f>
        <v>28.47,6</v>
      </c>
    </row>
    <row r="58" spans="1:9" ht="15">
      <c r="A58" s="169">
        <f t="shared" si="0"/>
        <v>51</v>
      </c>
      <c r="B58" s="183">
        <f>COUNTIF($D$1:D57,D58)+1</f>
        <v>5</v>
      </c>
      <c r="C58" s="170">
        <v>100</v>
      </c>
      <c r="D58" s="171" t="str">
        <f>VLOOKUP(C58,'Champ Classes'!A:B,2,FALSE)</f>
        <v>2WD-VT</v>
      </c>
      <c r="E58" s="172" t="str">
        <f>CONCATENATE(VLOOKUP(C58,Startlist!B:H,3,FALSE)," / ",VLOOKUP(C58,Startlist!B:H,4,FALSE))</f>
        <v>Sten Mürkhain / Ander Mürkhain</v>
      </c>
      <c r="F58" s="173" t="str">
        <f>VLOOKUP(C58,Startlist!B:F,5,FALSE)</f>
        <v>EST</v>
      </c>
      <c r="G58" s="172" t="str">
        <f>VLOOKUP(C58,Startlist!B:H,7,FALSE)</f>
        <v>BMW 316I</v>
      </c>
      <c r="H58" s="172" t="str">
        <f>IF(VLOOKUP(C58,Startlist!B:H,6,FALSE)="","",VLOOKUP(C58,Startlist!B:H,6,FALSE))</f>
        <v>Käru Tehnikaklubi</v>
      </c>
      <c r="I58" s="174" t="str">
        <f>IF(VLOOKUP(C58,Results!B:O,13,FALSE)="","Retired",VLOOKUP(C58,Results!B:O,13,FALSE))</f>
        <v>28.55,3</v>
      </c>
    </row>
    <row r="59" spans="1:9" ht="15">
      <c r="A59" s="169">
        <f t="shared" si="0"/>
        <v>52</v>
      </c>
      <c r="B59" s="183">
        <f>COUNTIF($D$1:D58,D59)+1</f>
        <v>6</v>
      </c>
      <c r="C59" s="170">
        <v>92</v>
      </c>
      <c r="D59" s="171" t="str">
        <f>VLOOKUP(C59,'Champ Classes'!A:B,2,FALSE)</f>
        <v>2WD-VT</v>
      </c>
      <c r="E59" s="172" t="str">
        <f>CONCATENATE(VLOOKUP(C59,Startlist!B:H,3,FALSE)," / ",VLOOKUP(C59,Startlist!B:H,4,FALSE))</f>
        <v>Toomas Tõnsau / Raido Uesson</v>
      </c>
      <c r="F59" s="173" t="str">
        <f>VLOOKUP(C59,Startlist!B:F,5,FALSE)</f>
        <v>EST</v>
      </c>
      <c r="G59" s="172" t="str">
        <f>VLOOKUP(C59,Startlist!B:H,7,FALSE)</f>
        <v>BMW 318 IS</v>
      </c>
      <c r="H59" s="172" t="str">
        <f>IF(VLOOKUP(C59,Startlist!B:H,6,FALSE)="","",VLOOKUP(C59,Startlist!B:H,6,FALSE))</f>
        <v>Märjamaa Rally Team</v>
      </c>
      <c r="I59" s="174" t="str">
        <f>IF(VLOOKUP(C59,Results!B:O,13,FALSE)="","Retired",VLOOKUP(C59,Results!B:O,13,FALSE))</f>
        <v>28.57,0</v>
      </c>
    </row>
    <row r="60" spans="1:9" ht="15">
      <c r="A60" s="169">
        <f t="shared" si="0"/>
        <v>53</v>
      </c>
      <c r="B60" s="183">
        <f>COUNTIF($D$1:D59,D60)+1</f>
        <v>4</v>
      </c>
      <c r="C60" s="170">
        <v>27</v>
      </c>
      <c r="D60" s="171" t="str">
        <f>VLOOKUP(C60,'Champ Classes'!A:B,2,FALSE)</f>
        <v>J16</v>
      </c>
      <c r="E60" s="172" t="str">
        <f>CONCATENATE(VLOOKUP(C60,Startlist!B:H,3,FALSE)," / ",VLOOKUP(C60,Startlist!B:H,4,FALSE))</f>
        <v>Kerli Vilu / Arvo Liimann</v>
      </c>
      <c r="F60" s="173" t="str">
        <f>VLOOKUP(C60,Startlist!B:F,5,FALSE)</f>
        <v>EST</v>
      </c>
      <c r="G60" s="172" t="str">
        <f>VLOOKUP(C60,Startlist!B:H,7,FALSE)</f>
        <v>Ford Fiesta</v>
      </c>
      <c r="H60" s="172" t="str">
        <f>IF(VLOOKUP(C60,Startlist!B:H,6,FALSE)="","",VLOOKUP(C60,Startlist!B:H,6,FALSE))</f>
        <v>HT Motorsport</v>
      </c>
      <c r="I60" s="174" t="str">
        <f>IF(VLOOKUP(C60,Results!B:O,13,FALSE)="","Retired",VLOOKUP(C60,Results!B:O,13,FALSE))</f>
        <v>28.58,7</v>
      </c>
    </row>
    <row r="61" spans="1:9" ht="15">
      <c r="A61" s="169">
        <f t="shared" si="0"/>
        <v>54</v>
      </c>
      <c r="B61" s="183">
        <f>COUNTIF($D$1:D60,D61)+1</f>
        <v>18</v>
      </c>
      <c r="C61" s="170">
        <v>89</v>
      </c>
      <c r="D61" s="171" t="str">
        <f>VLOOKUP(C61,'Champ Classes'!A:B,2,FALSE)</f>
        <v>2WD-ST</v>
      </c>
      <c r="E61" s="172" t="str">
        <f>CONCATENATE(VLOOKUP(C61,Startlist!B:H,3,FALSE)," / ",VLOOKUP(C61,Startlist!B:H,4,FALSE))</f>
        <v>Neddy-Martin Toom / Ivo Naan</v>
      </c>
      <c r="F61" s="173" t="str">
        <f>VLOOKUP(C61,Startlist!B:F,5,FALSE)</f>
        <v>EST</v>
      </c>
      <c r="G61" s="172" t="str">
        <f>VLOOKUP(C61,Startlist!B:H,7,FALSE)</f>
        <v>BMW E36 318</v>
      </c>
      <c r="H61" s="172" t="str">
        <f>IF(VLOOKUP(C61,Startlist!B:H,6,FALSE)="","",VLOOKUP(C61,Startlist!B:H,6,FALSE))</f>
        <v>Murakas Racing</v>
      </c>
      <c r="I61" s="174" t="str">
        <f>IF(VLOOKUP(C61,Results!B:O,13,FALSE)="","Retired",VLOOKUP(C61,Results!B:O,13,FALSE))</f>
        <v>29.08,5</v>
      </c>
    </row>
    <row r="62" spans="1:9" ht="15">
      <c r="A62" s="169">
        <f t="shared" si="0"/>
        <v>55</v>
      </c>
      <c r="B62" s="183">
        <f>COUNTIF($D$1:D61,D62)+1</f>
        <v>5</v>
      </c>
      <c r="C62" s="170">
        <v>14</v>
      </c>
      <c r="D62" s="171" t="str">
        <f>VLOOKUP(C62,'Champ Classes'!A:B,2,FALSE)</f>
        <v>J16</v>
      </c>
      <c r="E62" s="172" t="str">
        <f>CONCATENATE(VLOOKUP(C62,Startlist!B:H,3,FALSE)," / ",VLOOKUP(C62,Startlist!B:H,4,FALSE))</f>
        <v>Robin Roose / Kristjan Koik</v>
      </c>
      <c r="F62" s="173" t="str">
        <f>VLOOKUP(C62,Startlist!B:F,5,FALSE)</f>
        <v>EST</v>
      </c>
      <c r="G62" s="172" t="str">
        <f>VLOOKUP(C62,Startlist!B:H,7,FALSE)</f>
        <v>Ford Fiesta</v>
      </c>
      <c r="H62" s="172">
        <f>IF(VLOOKUP(C62,Startlist!B:H,6,FALSE)="","",VLOOKUP(C62,Startlist!B:H,6,FALSE))</f>
      </c>
      <c r="I62" s="174" t="str">
        <f>IF(VLOOKUP(C62,Results!B:O,13,FALSE)="","Retired",VLOOKUP(C62,Results!B:O,13,FALSE))</f>
        <v>29.10,2</v>
      </c>
    </row>
    <row r="63" spans="1:9" ht="15">
      <c r="A63" s="169">
        <f t="shared" si="0"/>
        <v>56</v>
      </c>
      <c r="B63" s="183">
        <f>COUNTIF($D$1:D62,D63)+1</f>
        <v>6</v>
      </c>
      <c r="C63" s="170">
        <v>16</v>
      </c>
      <c r="D63" s="171" t="str">
        <f>VLOOKUP(C63,'Champ Classes'!A:B,2,FALSE)</f>
        <v>J16</v>
      </c>
      <c r="E63" s="172" t="str">
        <f>CONCATENATE(VLOOKUP(C63,Startlist!B:H,3,FALSE)," / ",VLOOKUP(C63,Startlist!B:H,4,FALSE))</f>
        <v>Grete Mia Koha / Taavi Koha</v>
      </c>
      <c r="F63" s="173" t="str">
        <f>VLOOKUP(C63,Startlist!B:F,5,FALSE)</f>
        <v>EST</v>
      </c>
      <c r="G63" s="172" t="str">
        <f>VLOOKUP(C63,Startlist!B:H,7,FALSE)</f>
        <v>Ford Fiesta</v>
      </c>
      <c r="H63" s="172" t="str">
        <f>IF(VLOOKUP(C63,Startlist!B:H,6,FALSE)="","",VLOOKUP(C63,Startlist!B:H,6,FALSE))</f>
        <v>CRC</v>
      </c>
      <c r="I63" s="174" t="str">
        <f>IF(VLOOKUP(C63,Results!B:O,13,FALSE)="","Retired",VLOOKUP(C63,Results!B:O,13,FALSE))</f>
        <v>29.12,8</v>
      </c>
    </row>
    <row r="64" spans="1:9" ht="15">
      <c r="A64" s="169">
        <f t="shared" si="0"/>
        <v>57</v>
      </c>
      <c r="B64" s="183">
        <f>COUNTIF($D$1:D63,D64)+1</f>
        <v>7</v>
      </c>
      <c r="C64" s="170">
        <v>29</v>
      </c>
      <c r="D64" s="171" t="str">
        <f>VLOOKUP(C64,'Champ Classes'!A:B,2,FALSE)</f>
        <v>J16</v>
      </c>
      <c r="E64" s="172" t="str">
        <f>CONCATENATE(VLOOKUP(C64,Startlist!B:H,3,FALSE)," / ",VLOOKUP(C64,Startlist!B:H,4,FALSE))</f>
        <v>Mirek Jr Matikainen / Taavo Lauk</v>
      </c>
      <c r="F64" s="173" t="str">
        <f>VLOOKUP(C64,Startlist!B:F,5,FALSE)</f>
        <v>EST</v>
      </c>
      <c r="G64" s="172" t="str">
        <f>VLOOKUP(C64,Startlist!B:H,7,FALSE)</f>
        <v>Ford Fiesta</v>
      </c>
      <c r="H64" s="172" t="str">
        <f>IF(VLOOKUP(C64,Startlist!B:H,6,FALSE)="","",VLOOKUP(C64,Startlist!B:H,6,FALSE))</f>
        <v>Mikkor Saekoda OÜ</v>
      </c>
      <c r="I64" s="174" t="str">
        <f>IF(VLOOKUP(C64,Results!B:O,13,FALSE)="","Retired",VLOOKUP(C64,Results!B:O,13,FALSE))</f>
        <v>29.15,5</v>
      </c>
    </row>
    <row r="65" spans="1:9" ht="15">
      <c r="A65" s="169">
        <f t="shared" si="0"/>
        <v>58</v>
      </c>
      <c r="B65" s="183">
        <f>COUNTIF($D$1:D64,D65)+1</f>
        <v>7</v>
      </c>
      <c r="C65" s="170">
        <v>95</v>
      </c>
      <c r="D65" s="171" t="str">
        <f>VLOOKUP(C65,'Champ Classes'!A:B,2,FALSE)</f>
        <v>2WD-VT</v>
      </c>
      <c r="E65" s="172" t="str">
        <f>CONCATENATE(VLOOKUP(C65,Startlist!B:H,3,FALSE)," / ",VLOOKUP(C65,Startlist!B:H,4,FALSE))</f>
        <v>Chris Männik / Marianne Pihu</v>
      </c>
      <c r="F65" s="173" t="str">
        <f>VLOOKUP(C65,Startlist!B:F,5,FALSE)</f>
        <v>EST</v>
      </c>
      <c r="G65" s="172" t="str">
        <f>VLOOKUP(C65,Startlist!B:H,7,FALSE)</f>
        <v>BMW 318</v>
      </c>
      <c r="H65" s="172" t="str">
        <f>IF(VLOOKUP(C65,Startlist!B:H,6,FALSE)="","",VLOOKUP(C65,Startlist!B:H,6,FALSE))</f>
        <v>WKND Racing</v>
      </c>
      <c r="I65" s="174" t="str">
        <f>IF(VLOOKUP(C65,Results!B:O,13,FALSE)="","Retired",VLOOKUP(C65,Results!B:O,13,FALSE))</f>
        <v>29.19,2</v>
      </c>
    </row>
    <row r="66" spans="1:9" ht="15">
      <c r="A66" s="169">
        <f t="shared" si="0"/>
        <v>59</v>
      </c>
      <c r="B66" s="183">
        <f>COUNTIF($D$1:D65,D66)+1</f>
        <v>1</v>
      </c>
      <c r="C66" s="170">
        <v>129</v>
      </c>
      <c r="D66" s="171" t="str">
        <f>VLOOKUP(C66,'Champ Classes'!A:B,2,FALSE)</f>
        <v>2WD-sport</v>
      </c>
      <c r="E66" s="172" t="str">
        <f>CONCATENATE(VLOOKUP(C66,Startlist!B:H,3,FALSE)," / ",VLOOKUP(C66,Startlist!B:H,4,FALSE))</f>
        <v>Raido Laulik / Tõnis Viidas</v>
      </c>
      <c r="F66" s="173" t="str">
        <f>VLOOKUP(C66,Startlist!B:F,5,FALSE)</f>
        <v>EST</v>
      </c>
      <c r="G66" s="172" t="str">
        <f>VLOOKUP(C66,Startlist!B:H,7,FALSE)</f>
        <v>Nissan Sunny</v>
      </c>
      <c r="H66" s="172" t="str">
        <f>IF(VLOOKUP(C66,Startlist!B:H,6,FALSE)="","",VLOOKUP(C66,Startlist!B:H,6,FALSE))</f>
        <v>Milrem Motorsport</v>
      </c>
      <c r="I66" s="174" t="str">
        <f>IF(VLOOKUP(C66,Results!B:O,13,FALSE)="","Retired",VLOOKUP(C66,Results!B:O,13,FALSE))</f>
        <v>29.27,1</v>
      </c>
    </row>
    <row r="67" spans="1:9" ht="15">
      <c r="A67" s="169">
        <f t="shared" si="0"/>
        <v>60</v>
      </c>
      <c r="B67" s="183">
        <f>COUNTIF($D$1:D66,D67)+1</f>
        <v>4</v>
      </c>
      <c r="C67" s="170">
        <v>82</v>
      </c>
      <c r="D67" s="171" t="str">
        <f>VLOOKUP(C67,'Champ Classes'!A:B,2,FALSE)</f>
        <v>2WD-VE</v>
      </c>
      <c r="E67" s="172" t="str">
        <f>CONCATENATE(VLOOKUP(C67,Startlist!B:H,3,FALSE)," / ",VLOOKUP(C67,Startlist!B:H,4,FALSE))</f>
        <v>Raido Värik / Margus Havik</v>
      </c>
      <c r="F67" s="173" t="str">
        <f>VLOOKUP(C67,Startlist!B:F,5,FALSE)</f>
        <v>EST</v>
      </c>
      <c r="G67" s="172" t="str">
        <f>VLOOKUP(C67,Startlist!B:H,7,FALSE)</f>
        <v>Toyota Yaris</v>
      </c>
      <c r="H67" s="172" t="str">
        <f>IF(VLOOKUP(C67,Startlist!B:H,6,FALSE)="","",VLOOKUP(C67,Startlist!B:H,6,FALSE))</f>
        <v>Hõbemägi Motorsport</v>
      </c>
      <c r="I67" s="174" t="str">
        <f>IF(VLOOKUP(C67,Results!B:O,13,FALSE)="","Retired",VLOOKUP(C67,Results!B:O,13,FALSE))</f>
        <v>29.32,2</v>
      </c>
    </row>
    <row r="68" spans="1:9" ht="15">
      <c r="A68" s="169">
        <f t="shared" si="0"/>
        <v>61</v>
      </c>
      <c r="B68" s="183">
        <f>COUNTIF($D$1:D67,D68)+1</f>
        <v>8</v>
      </c>
      <c r="C68" s="170">
        <v>8</v>
      </c>
      <c r="D68" s="171" t="str">
        <f>VLOOKUP(C68,'Champ Classes'!A:B,2,FALSE)</f>
        <v>J16</v>
      </c>
      <c r="E68" s="172" t="str">
        <f>CONCATENATE(VLOOKUP(C68,Startlist!B:H,3,FALSE)," / ",VLOOKUP(C68,Startlist!B:H,4,FALSE))</f>
        <v>Kermo Müil / Aare Müil</v>
      </c>
      <c r="F68" s="173" t="str">
        <f>VLOOKUP(C68,Startlist!B:F,5,FALSE)</f>
        <v>EST</v>
      </c>
      <c r="G68" s="172" t="str">
        <f>VLOOKUP(C68,Startlist!B:H,7,FALSE)</f>
        <v>Renault Twingo</v>
      </c>
      <c r="H68" s="172" t="str">
        <f>IF(VLOOKUP(C68,Startlist!B:H,6,FALSE)="","",VLOOKUP(C68,Startlist!B:H,6,FALSE))</f>
        <v>Märjamaa Rally Team</v>
      </c>
      <c r="I68" s="174" t="str">
        <f>IF(VLOOKUP(C68,Results!B:O,13,FALSE)="","Retired",VLOOKUP(C68,Results!B:O,13,FALSE))</f>
        <v>29.37,9</v>
      </c>
    </row>
    <row r="69" spans="1:9" ht="15">
      <c r="A69" s="169">
        <f t="shared" si="0"/>
        <v>62</v>
      </c>
      <c r="B69" s="183">
        <f>COUNTIF($D$1:D68,D69)+1</f>
        <v>8</v>
      </c>
      <c r="C69" s="170">
        <v>58</v>
      </c>
      <c r="D69" s="171" t="str">
        <f>VLOOKUP(C69,'Champ Classes'!A:B,2,FALSE)</f>
        <v>2WD-VT</v>
      </c>
      <c r="E69" s="172" t="str">
        <f>CONCATENATE(VLOOKUP(C69,Startlist!B:H,3,FALSE)," / ",VLOOKUP(C69,Startlist!B:H,4,FALSE))</f>
        <v>Tanel Madiste / Joonas Kaup</v>
      </c>
      <c r="F69" s="173" t="str">
        <f>VLOOKUP(C69,Startlist!B:F,5,FALSE)</f>
        <v>EST</v>
      </c>
      <c r="G69" s="172" t="str">
        <f>VLOOKUP(C69,Startlist!B:H,7,FALSE)</f>
        <v>BMW 318TI</v>
      </c>
      <c r="H69" s="172" t="str">
        <f>IF(VLOOKUP(C69,Startlist!B:H,6,FALSE)="","",VLOOKUP(C69,Startlist!B:H,6,FALSE))</f>
        <v>WKND Racing</v>
      </c>
      <c r="I69" s="174" t="str">
        <f>IF(VLOOKUP(C69,Results!B:O,13,FALSE)="","Retired",VLOOKUP(C69,Results!B:O,13,FALSE))</f>
        <v>29.40,0</v>
      </c>
    </row>
    <row r="70" spans="1:9" ht="15">
      <c r="A70" s="169">
        <f t="shared" si="0"/>
        <v>63</v>
      </c>
      <c r="B70" s="183">
        <f>COUNTIF($D$1:D69,D70)+1</f>
        <v>19</v>
      </c>
      <c r="C70" s="170">
        <v>96</v>
      </c>
      <c r="D70" s="171" t="str">
        <f>VLOOKUP(C70,'Champ Classes'!A:B,2,FALSE)</f>
        <v>2WD-ST</v>
      </c>
      <c r="E70" s="172" t="str">
        <f>CONCATENATE(VLOOKUP(C70,Startlist!B:H,3,FALSE)," / ",VLOOKUP(C70,Startlist!B:H,4,FALSE))</f>
        <v>Gunnar Kuuba / Erki Kuuba</v>
      </c>
      <c r="F70" s="173" t="str">
        <f>VLOOKUP(C70,Startlist!B:F,5,FALSE)</f>
        <v>EST</v>
      </c>
      <c r="G70" s="172" t="str">
        <f>VLOOKUP(C70,Startlist!B:H,7,FALSE)</f>
        <v>BMW Compact</v>
      </c>
      <c r="H70" s="172" t="str">
        <f>IF(VLOOKUP(C70,Startlist!B:H,6,FALSE)="","",VLOOKUP(C70,Startlist!B:H,6,FALSE))</f>
        <v>Erki Kuuba</v>
      </c>
      <c r="I70" s="174" t="str">
        <f>IF(VLOOKUP(C70,Results!B:O,13,FALSE)="","Retired",VLOOKUP(C70,Results!B:O,13,FALSE))</f>
        <v>29.41,3</v>
      </c>
    </row>
    <row r="71" spans="1:9" ht="15">
      <c r="A71" s="169">
        <f t="shared" si="0"/>
        <v>64</v>
      </c>
      <c r="B71" s="183">
        <f>COUNTIF($D$1:D70,D71)+1</f>
        <v>8</v>
      </c>
      <c r="C71" s="170">
        <v>63</v>
      </c>
      <c r="D71" s="171" t="str">
        <f>VLOOKUP(C71,'Champ Classes'!A:B,2,FALSE)</f>
        <v>2WD-SE</v>
      </c>
      <c r="E71" s="172" t="str">
        <f>CONCATENATE(VLOOKUP(C71,Startlist!B:H,3,FALSE)," / ",VLOOKUP(C71,Startlist!B:H,4,FALSE))</f>
        <v>Romet Liiv / Anthony Fatkin</v>
      </c>
      <c r="F71" s="173" t="str">
        <f>VLOOKUP(C71,Startlist!B:F,5,FALSE)</f>
        <v>EST</v>
      </c>
      <c r="G71" s="172" t="str">
        <f>VLOOKUP(C71,Startlist!B:H,7,FALSE)</f>
        <v>Honda Civic Type-R</v>
      </c>
      <c r="H71" s="172" t="str">
        <f>IF(VLOOKUP(C71,Startlist!B:H,6,FALSE)="","",VLOOKUP(C71,Startlist!B:H,6,FALSE))</f>
        <v>TLK Racing</v>
      </c>
      <c r="I71" s="174" t="str">
        <f>IF(VLOOKUP(C71,Results!B:O,13,FALSE)="","Retired",VLOOKUP(C71,Results!B:O,13,FALSE))</f>
        <v>29.43,0</v>
      </c>
    </row>
    <row r="72" spans="1:9" ht="15">
      <c r="A72" s="169">
        <f t="shared" si="0"/>
        <v>65</v>
      </c>
      <c r="B72" s="183">
        <f>COUNTIF($D$1:D71,D72)+1</f>
        <v>20</v>
      </c>
      <c r="C72" s="170">
        <v>118</v>
      </c>
      <c r="D72" s="171" t="str">
        <f>VLOOKUP(C72,'Champ Classes'!A:B,2,FALSE)</f>
        <v>2WD-ST</v>
      </c>
      <c r="E72" s="172" t="str">
        <f>CONCATENATE(VLOOKUP(C72,Startlist!B:H,3,FALSE)," / ",VLOOKUP(C72,Startlist!B:H,4,FALSE))</f>
        <v>Taaniel Veske / Tristen Tass</v>
      </c>
      <c r="F72" s="173" t="str">
        <f>VLOOKUP(C72,Startlist!B:F,5,FALSE)</f>
        <v>EST</v>
      </c>
      <c r="G72" s="172" t="str">
        <f>VLOOKUP(C72,Startlist!B:H,7,FALSE)</f>
        <v>BMW 316I</v>
      </c>
      <c r="H72" s="172">
        <f>IF(VLOOKUP(C72,Startlist!B:H,6,FALSE)="","",VLOOKUP(C72,Startlist!B:H,6,FALSE))</f>
      </c>
      <c r="I72" s="174" t="str">
        <f>IF(VLOOKUP(C72,Results!B:O,13,FALSE)="","Retired",VLOOKUP(C72,Results!B:O,13,FALSE))</f>
        <v>29.44,4</v>
      </c>
    </row>
    <row r="73" spans="1:9" ht="15">
      <c r="A73" s="169">
        <f t="shared" si="0"/>
        <v>66</v>
      </c>
      <c r="B73" s="183">
        <f>COUNTIF($D$1:D72,D73)+1</f>
        <v>9</v>
      </c>
      <c r="C73" s="170">
        <v>23</v>
      </c>
      <c r="D73" s="171" t="str">
        <f>VLOOKUP(C73,'Champ Classes'!A:B,2,FALSE)</f>
        <v>J16</v>
      </c>
      <c r="E73" s="172" t="str">
        <f>CONCATENATE(VLOOKUP(C73,Startlist!B:H,3,FALSE)," / ",VLOOKUP(C73,Startlist!B:H,4,FALSE))</f>
        <v>Sander Mõik / Raigo Reimal</v>
      </c>
      <c r="F73" s="173" t="str">
        <f>VLOOKUP(C73,Startlist!B:F,5,FALSE)</f>
        <v>EST</v>
      </c>
      <c r="G73" s="172" t="str">
        <f>VLOOKUP(C73,Startlist!B:H,7,FALSE)</f>
        <v>Ford Fiesta</v>
      </c>
      <c r="H73" s="172" t="str">
        <f>IF(VLOOKUP(C73,Startlist!B:H,6,FALSE)="","",VLOOKUP(C73,Startlist!B:H,6,FALSE))</f>
        <v>HT Motorsport</v>
      </c>
      <c r="I73" s="174" t="str">
        <f>IF(VLOOKUP(C73,Results!B:O,13,FALSE)="","Retired",VLOOKUP(C73,Results!B:O,13,FALSE))</f>
        <v>29.44,5</v>
      </c>
    </row>
    <row r="74" spans="1:9" ht="15">
      <c r="A74" s="169">
        <f aca="true" t="shared" si="1" ref="A74:A100">A73+1</f>
        <v>67</v>
      </c>
      <c r="B74" s="183">
        <f>COUNTIF($D$1:D73,D74)+1</f>
        <v>9</v>
      </c>
      <c r="C74" s="170">
        <v>109</v>
      </c>
      <c r="D74" s="171" t="str">
        <f>VLOOKUP(C74,'Champ Classes'!A:B,2,FALSE)</f>
        <v>2WD-SE</v>
      </c>
      <c r="E74" s="172" t="str">
        <f>CONCATENATE(VLOOKUP(C74,Startlist!B:H,3,FALSE)," / ",VLOOKUP(C74,Startlist!B:H,4,FALSE))</f>
        <v>Kardon Malberg / Maigro Rehberg</v>
      </c>
      <c r="F74" s="173" t="str">
        <f>VLOOKUP(C74,Startlist!B:F,5,FALSE)</f>
        <v>EST</v>
      </c>
      <c r="G74" s="172" t="str">
        <f>VLOOKUP(C74,Startlist!B:H,7,FALSE)</f>
        <v>Honda Civic Type-R</v>
      </c>
      <c r="H74" s="172">
        <f>IF(VLOOKUP(C74,Startlist!B:H,6,FALSE)="","",VLOOKUP(C74,Startlist!B:H,6,FALSE))</f>
      </c>
      <c r="I74" s="174" t="str">
        <f>IF(VLOOKUP(C74,Results!B:O,13,FALSE)="","Retired",VLOOKUP(C74,Results!B:O,13,FALSE))</f>
        <v>29.52,4</v>
      </c>
    </row>
    <row r="75" spans="1:9" ht="15">
      <c r="A75" s="169">
        <f t="shared" si="1"/>
        <v>68</v>
      </c>
      <c r="B75" s="183">
        <f>COUNTIF($D$1:D74,D75)+1</f>
        <v>5</v>
      </c>
      <c r="C75" s="170">
        <v>102</v>
      </c>
      <c r="D75" s="171" t="str">
        <f>VLOOKUP(C75,'Champ Classes'!A:B,2,FALSE)</f>
        <v>2WD-VE</v>
      </c>
      <c r="E75" s="172" t="str">
        <f>CONCATENATE(VLOOKUP(C75,Startlist!B:H,3,FALSE)," / ",VLOOKUP(C75,Startlist!B:H,4,FALSE))</f>
        <v>Kaido Märss / Kaido Märss</v>
      </c>
      <c r="F75" s="173" t="str">
        <f>VLOOKUP(C75,Startlist!B:F,5,FALSE)</f>
        <v>EST</v>
      </c>
      <c r="G75" s="172" t="str">
        <f>VLOOKUP(C75,Startlist!B:H,7,FALSE)</f>
        <v>Volkswagen Golf 2</v>
      </c>
      <c r="H75" s="172" t="str">
        <f>IF(VLOOKUP(C75,Startlist!B:H,6,FALSE)="","",VLOOKUP(C75,Startlist!B:H,6,FALSE))</f>
        <v>Kaido Märss</v>
      </c>
      <c r="I75" s="174" t="str">
        <f>IF(VLOOKUP(C75,Results!B:O,13,FALSE)="","Retired",VLOOKUP(C75,Results!B:O,13,FALSE))</f>
        <v>30.02,3</v>
      </c>
    </row>
    <row r="76" spans="1:9" ht="15">
      <c r="A76" s="169">
        <f t="shared" si="1"/>
        <v>69</v>
      </c>
      <c r="B76" s="183">
        <f>COUNTIF($D$1:D75,D76)+1</f>
        <v>6</v>
      </c>
      <c r="C76" s="170">
        <v>75</v>
      </c>
      <c r="D76" s="171" t="str">
        <f>VLOOKUP(C76,'Champ Classes'!A:B,2,FALSE)</f>
        <v>2WD-VE</v>
      </c>
      <c r="E76" s="172" t="str">
        <f>CONCATENATE(VLOOKUP(C76,Startlist!B:H,3,FALSE)," / ",VLOOKUP(C76,Startlist!B:H,4,FALSE))</f>
        <v>Heikko Tiits / Indrek Vulf</v>
      </c>
      <c r="F76" s="173" t="str">
        <f>VLOOKUP(C76,Startlist!B:F,5,FALSE)</f>
        <v>EST</v>
      </c>
      <c r="G76" s="172" t="str">
        <f>VLOOKUP(C76,Startlist!B:H,7,FALSE)</f>
        <v>Mitsubishi Colt</v>
      </c>
      <c r="H76" s="172" t="str">
        <f>IF(VLOOKUP(C76,Startlist!B:H,6,FALSE)="","",VLOOKUP(C76,Startlist!B:H,6,FALSE))</f>
        <v>Juuru Tehnikaklubi</v>
      </c>
      <c r="I76" s="174" t="str">
        <f>IF(VLOOKUP(C76,Results!B:O,13,FALSE)="","Retired",VLOOKUP(C76,Results!B:O,13,FALSE))</f>
        <v>30.06,8</v>
      </c>
    </row>
    <row r="77" spans="1:9" ht="15">
      <c r="A77" s="169">
        <f t="shared" si="1"/>
        <v>70</v>
      </c>
      <c r="B77" s="183">
        <f>COUNTIF($D$1:D76,D77)+1</f>
        <v>1</v>
      </c>
      <c r="C77" s="170">
        <v>101</v>
      </c>
      <c r="D77" s="171" t="str">
        <f>VLOOKUP(C77,'Champ Classes'!A:B,2,FALSE)</f>
        <v>SU</v>
      </c>
      <c r="E77" s="172" t="str">
        <f>CONCATENATE(VLOOKUP(C77,Startlist!B:H,3,FALSE)," / ",VLOOKUP(C77,Startlist!B:H,4,FALSE))</f>
        <v>Indrek Mäestu / Joosep Pukk</v>
      </c>
      <c r="F77" s="173" t="str">
        <f>VLOOKUP(C77,Startlist!B:F,5,FALSE)</f>
        <v>EST</v>
      </c>
      <c r="G77" s="172" t="str">
        <f>VLOOKUP(C77,Startlist!B:H,7,FALSE)</f>
        <v>Vaz 2105</v>
      </c>
      <c r="H77" s="172" t="str">
        <f>IF(VLOOKUP(C77,Startlist!B:H,6,FALSE)="","",VLOOKUP(C77,Startlist!B:H,6,FALSE))</f>
        <v>Indrek Mäestu</v>
      </c>
      <c r="I77" s="174" t="str">
        <f>IF(VLOOKUP(C77,Results!B:O,13,FALSE)="","Retired",VLOOKUP(C77,Results!B:O,13,FALSE))</f>
        <v>30.10,3</v>
      </c>
    </row>
    <row r="78" spans="1:9" ht="15">
      <c r="A78" s="169">
        <f t="shared" si="1"/>
        <v>71</v>
      </c>
      <c r="B78" s="183">
        <f>COUNTIF($D$1:D77,D78)+1</f>
        <v>10</v>
      </c>
      <c r="C78" s="170">
        <v>21</v>
      </c>
      <c r="D78" s="171" t="str">
        <f>VLOOKUP(C78,'Champ Classes'!A:B,2,FALSE)</f>
        <v>J16</v>
      </c>
      <c r="E78" s="172" t="str">
        <f>CONCATENATE(VLOOKUP(C78,Startlist!B:H,3,FALSE)," / ",VLOOKUP(C78,Startlist!B:H,4,FALSE))</f>
        <v>Kaspar Kaasik / Tenel Tilk</v>
      </c>
      <c r="F78" s="173" t="str">
        <f>VLOOKUP(C78,Startlist!B:F,5,FALSE)</f>
        <v>EST</v>
      </c>
      <c r="G78" s="172" t="str">
        <f>VLOOKUP(C78,Startlist!B:H,7,FALSE)</f>
        <v>Ford Fiesta</v>
      </c>
      <c r="H78" s="172" t="str">
        <f>IF(VLOOKUP(C78,Startlist!B:H,6,FALSE)="","",VLOOKUP(C78,Startlist!B:H,6,FALSE))</f>
        <v>TLK Racing</v>
      </c>
      <c r="I78" s="174" t="str">
        <f>IF(VLOOKUP(C78,Results!B:O,13,FALSE)="","Retired",VLOOKUP(C78,Results!B:O,13,FALSE))</f>
        <v>30.16,8</v>
      </c>
    </row>
    <row r="79" spans="1:9" ht="15">
      <c r="A79" s="169">
        <f t="shared" si="1"/>
        <v>72</v>
      </c>
      <c r="B79" s="183">
        <f>COUNTIF($D$1:D78,D79)+1</f>
        <v>2</v>
      </c>
      <c r="C79" s="170">
        <v>127</v>
      </c>
      <c r="D79" s="171" t="str">
        <f>VLOOKUP(C79,'Champ Classes'!A:B,2,FALSE)</f>
        <v>2WD-sport</v>
      </c>
      <c r="E79" s="172" t="str">
        <f>CONCATENATE(VLOOKUP(C79,Startlist!B:H,3,FALSE)," / ",VLOOKUP(C79,Startlist!B:H,4,FALSE))</f>
        <v>Albert Pärtelson / Karl Küttim</v>
      </c>
      <c r="F79" s="173" t="str">
        <f>VLOOKUP(C79,Startlist!B:F,5,FALSE)</f>
        <v>EST</v>
      </c>
      <c r="G79" s="172" t="str">
        <f>VLOOKUP(C79,Startlist!B:H,7,FALSE)</f>
        <v>Honda Civic</v>
      </c>
      <c r="H79" s="172" t="str">
        <f>IF(VLOOKUP(C79,Startlist!B:H,6,FALSE)="","",VLOOKUP(C79,Startlist!B:H,6,FALSE))</f>
        <v>TLK Racing</v>
      </c>
      <c r="I79" s="174" t="str">
        <f>IF(VLOOKUP(C79,Results!B:O,13,FALSE)="","Retired",VLOOKUP(C79,Results!B:O,13,FALSE))</f>
        <v>30.19,0</v>
      </c>
    </row>
    <row r="80" spans="1:9" ht="15">
      <c r="A80" s="169">
        <f t="shared" si="1"/>
        <v>73</v>
      </c>
      <c r="B80" s="183">
        <f>COUNTIF($D$1:D79,D80)+1</f>
        <v>10</v>
      </c>
      <c r="C80" s="170">
        <v>108</v>
      </c>
      <c r="D80" s="171" t="str">
        <f>VLOOKUP(C80,'Champ Classes'!A:B,2,FALSE)</f>
        <v>2WD-SE</v>
      </c>
      <c r="E80" s="172" t="str">
        <f>CONCATENATE(VLOOKUP(C80,Startlist!B:H,3,FALSE)," / ",VLOOKUP(C80,Startlist!B:H,4,FALSE))</f>
        <v>Cardo Jurs / Kustas Krooni</v>
      </c>
      <c r="F80" s="173" t="str">
        <f>VLOOKUP(C80,Startlist!B:F,5,FALSE)</f>
        <v>EST</v>
      </c>
      <c r="G80" s="172" t="str">
        <f>VLOOKUP(C80,Startlist!B:H,7,FALSE)</f>
        <v>Ford Fiesta</v>
      </c>
      <c r="H80" s="172" t="str">
        <f>IF(VLOOKUP(C80,Startlist!B:H,6,FALSE)="","",VLOOKUP(C80,Startlist!B:H,6,FALSE))</f>
        <v>Cardo Jurs</v>
      </c>
      <c r="I80" s="174" t="str">
        <f>IF(VLOOKUP(C80,Results!B:O,13,FALSE)="","Retired",VLOOKUP(C80,Results!B:O,13,FALSE))</f>
        <v>30.19,7</v>
      </c>
    </row>
    <row r="81" spans="1:9" ht="15">
      <c r="A81" s="169">
        <f t="shared" si="1"/>
        <v>74</v>
      </c>
      <c r="B81" s="183">
        <f>COUNTIF($D$1:D80,D81)+1</f>
        <v>2</v>
      </c>
      <c r="C81" s="170">
        <v>90</v>
      </c>
      <c r="D81" s="171" t="str">
        <f>VLOOKUP(C81,'Champ Classes'!A:B,2,FALSE)</f>
        <v>Naised</v>
      </c>
      <c r="E81" s="172" t="str">
        <f>CONCATENATE(VLOOKUP(C81,Startlist!B:H,3,FALSE)," / ",VLOOKUP(C81,Startlist!B:H,4,FALSE))</f>
        <v>Triinu Tammel / Karoliina Tammel</v>
      </c>
      <c r="F81" s="173" t="str">
        <f>VLOOKUP(C81,Startlist!B:F,5,FALSE)</f>
        <v>EST</v>
      </c>
      <c r="G81" s="172" t="str">
        <f>VLOOKUP(C81,Startlist!B:H,7,FALSE)</f>
        <v>Ford Fiesta</v>
      </c>
      <c r="H81" s="172" t="str">
        <f>IF(VLOOKUP(C81,Startlist!B:H,6,FALSE)="","",VLOOKUP(C81,Startlist!B:H,6,FALSE))</f>
        <v>Thule Motorsport</v>
      </c>
      <c r="I81" s="174" t="str">
        <f>IF(VLOOKUP(C81,Results!B:O,13,FALSE)="","Retired",VLOOKUP(C81,Results!B:O,13,FALSE))</f>
        <v>30.24,9</v>
      </c>
    </row>
    <row r="82" spans="1:9" ht="15">
      <c r="A82" s="169">
        <f t="shared" si="1"/>
        <v>75</v>
      </c>
      <c r="B82" s="183">
        <f>COUNTIF($D$1:D81,D82)+1</f>
        <v>7</v>
      </c>
      <c r="C82" s="170">
        <v>120</v>
      </c>
      <c r="D82" s="171" t="str">
        <f>VLOOKUP(C82,'Champ Classes'!A:B,2,FALSE)</f>
        <v>2WD-VE</v>
      </c>
      <c r="E82" s="172" t="str">
        <f>CONCATENATE(VLOOKUP(C82,Startlist!B:H,3,FALSE)," / ",VLOOKUP(C82,Startlist!B:H,4,FALSE))</f>
        <v>Vaido Järvela / Tanel Laurimaa</v>
      </c>
      <c r="F82" s="173" t="str">
        <f>VLOOKUP(C82,Startlist!B:F,5,FALSE)</f>
        <v>EST</v>
      </c>
      <c r="G82" s="172" t="str">
        <f>VLOOKUP(C82,Startlist!B:H,7,FALSE)</f>
        <v>Volkswagen Golf</v>
      </c>
      <c r="H82" s="172">
        <f>IF(VLOOKUP(C82,Startlist!B:H,6,FALSE)="","",VLOOKUP(C82,Startlist!B:H,6,FALSE))</f>
      </c>
      <c r="I82" s="174" t="str">
        <f>IF(VLOOKUP(C82,Results!B:O,13,FALSE)="","Retired",VLOOKUP(C82,Results!B:O,13,FALSE))</f>
        <v>30.26,4</v>
      </c>
    </row>
    <row r="83" spans="1:9" ht="15">
      <c r="A83" s="169">
        <f t="shared" si="1"/>
        <v>76</v>
      </c>
      <c r="B83" s="183">
        <f>COUNTIF($D$1:D82,D83)+1</f>
        <v>9</v>
      </c>
      <c r="C83" s="170">
        <v>107</v>
      </c>
      <c r="D83" s="171" t="str">
        <f>VLOOKUP(C83,'Champ Classes'!A:B,2,FALSE)</f>
        <v>2WD-VT</v>
      </c>
      <c r="E83" s="172" t="str">
        <f>CONCATENATE(VLOOKUP(C83,Startlist!B:H,3,FALSE)," / ",VLOOKUP(C83,Startlist!B:H,4,FALSE))</f>
        <v>Alvar Udu / Lauri Varblas</v>
      </c>
      <c r="F83" s="173" t="str">
        <f>VLOOKUP(C83,Startlist!B:F,5,FALSE)</f>
        <v>EST</v>
      </c>
      <c r="G83" s="172" t="str">
        <f>VLOOKUP(C83,Startlist!B:H,7,FALSE)</f>
        <v>BMW 116</v>
      </c>
      <c r="H83" s="172" t="str">
        <f>IF(VLOOKUP(C83,Startlist!B:H,6,FALSE)="","",VLOOKUP(C83,Startlist!B:H,6,FALSE))</f>
        <v>Alvar Udu</v>
      </c>
      <c r="I83" s="174" t="str">
        <f>IF(VLOOKUP(C83,Results!B:O,13,FALSE)="","Retired",VLOOKUP(C83,Results!B:O,13,FALSE))</f>
        <v>30.44,1</v>
      </c>
    </row>
    <row r="84" spans="1:9" ht="15">
      <c r="A84" s="169">
        <f t="shared" si="1"/>
        <v>77</v>
      </c>
      <c r="B84" s="183">
        <f>COUNTIF($D$1:D83,D84)+1</f>
        <v>11</v>
      </c>
      <c r="C84" s="170">
        <v>24</v>
      </c>
      <c r="D84" s="171" t="str">
        <f>VLOOKUP(C84,'Champ Classes'!A:B,2,FALSE)</f>
        <v>J16</v>
      </c>
      <c r="E84" s="172" t="str">
        <f>CONCATENATE(VLOOKUP(C84,Startlist!B:H,3,FALSE)," / ",VLOOKUP(C84,Startlist!B:H,4,FALSE))</f>
        <v>Mairo Tiks / Alo Lond</v>
      </c>
      <c r="F84" s="173" t="str">
        <f>VLOOKUP(C84,Startlist!B:F,5,FALSE)</f>
        <v>EST</v>
      </c>
      <c r="G84" s="172" t="str">
        <f>VLOOKUP(C84,Startlist!B:H,7,FALSE)</f>
        <v>Honda Civic</v>
      </c>
      <c r="H84" s="172">
        <f>IF(VLOOKUP(C84,Startlist!B:H,6,FALSE)="","",VLOOKUP(C84,Startlist!B:H,6,FALSE))</f>
      </c>
      <c r="I84" s="174" t="str">
        <f>IF(VLOOKUP(C84,Results!B:O,13,FALSE)="","Retired",VLOOKUP(C84,Results!B:O,13,FALSE))</f>
        <v>30.44,4</v>
      </c>
    </row>
    <row r="85" spans="1:9" ht="15">
      <c r="A85" s="169">
        <f t="shared" si="1"/>
        <v>78</v>
      </c>
      <c r="B85" s="183">
        <f>COUNTIF($D$1:D84,D85)+1</f>
        <v>12</v>
      </c>
      <c r="C85" s="170">
        <v>18</v>
      </c>
      <c r="D85" s="171" t="str">
        <f>VLOOKUP(C85,'Champ Classes'!A:B,2,FALSE)</f>
        <v>J16</v>
      </c>
      <c r="E85" s="172" t="str">
        <f>CONCATENATE(VLOOKUP(C85,Startlist!B:H,3,FALSE)," / ",VLOOKUP(C85,Startlist!B:H,4,FALSE))</f>
        <v>Sebastian Kupri / Alari Kupri</v>
      </c>
      <c r="F85" s="173" t="str">
        <f>VLOOKUP(C85,Startlist!B:F,5,FALSE)</f>
        <v>EST</v>
      </c>
      <c r="G85" s="172" t="str">
        <f>VLOOKUP(C85,Startlist!B:H,7,FALSE)</f>
        <v>Honda Civic</v>
      </c>
      <c r="H85" s="172" t="str">
        <f>IF(VLOOKUP(C85,Startlist!B:H,6,FALSE)="","",VLOOKUP(C85,Startlist!B:H,6,FALSE))</f>
        <v>Vallo Nuuter</v>
      </c>
      <c r="I85" s="174" t="str">
        <f>IF(VLOOKUP(C85,Results!B:O,13,FALSE)="","Retired",VLOOKUP(C85,Results!B:O,13,FALSE))</f>
        <v>30.45,0</v>
      </c>
    </row>
    <row r="86" spans="1:9" ht="15">
      <c r="A86" s="169">
        <f t="shared" si="1"/>
        <v>79</v>
      </c>
      <c r="B86" s="183">
        <f>COUNTIF($D$1:D85,D86)+1</f>
        <v>10</v>
      </c>
      <c r="C86" s="170">
        <v>88</v>
      </c>
      <c r="D86" s="171" t="str">
        <f>VLOOKUP(C86,'Champ Classes'!A:B,2,FALSE)</f>
        <v>2WD-VT</v>
      </c>
      <c r="E86" s="172" t="str">
        <f>CONCATENATE(VLOOKUP(C86,Startlist!B:H,3,FALSE)," / ",VLOOKUP(C86,Startlist!B:H,4,FALSE))</f>
        <v>Silver Vahstein / Hannes Iir</v>
      </c>
      <c r="F86" s="173" t="str">
        <f>VLOOKUP(C86,Startlist!B:F,5,FALSE)</f>
        <v>EST</v>
      </c>
      <c r="G86" s="172" t="str">
        <f>VLOOKUP(C86,Startlist!B:H,7,FALSE)</f>
        <v>BMW 318I</v>
      </c>
      <c r="H86" s="172" t="str">
        <f>IF(VLOOKUP(C86,Startlist!B:H,6,FALSE)="","",VLOOKUP(C86,Startlist!B:H,6,FALSE))</f>
        <v>Thule Motorsport</v>
      </c>
      <c r="I86" s="174" t="str">
        <f>IF(VLOOKUP(C86,Results!B:O,13,FALSE)="","Retired",VLOOKUP(C86,Results!B:O,13,FALSE))</f>
        <v>30.46,9</v>
      </c>
    </row>
    <row r="87" spans="1:9" ht="15">
      <c r="A87" s="169">
        <f t="shared" si="1"/>
        <v>80</v>
      </c>
      <c r="B87" s="183">
        <f>COUNTIF($D$1:D86,D87)+1</f>
        <v>3</v>
      </c>
      <c r="C87" s="170">
        <v>4</v>
      </c>
      <c r="D87" s="171" t="str">
        <f>VLOOKUP(C87,'Champ Classes'!A:B,2,FALSE)</f>
        <v>J18</v>
      </c>
      <c r="E87" s="172" t="str">
        <f>CONCATENATE(VLOOKUP(C87,Startlist!B:H,3,FALSE)," / ",VLOOKUP(C87,Startlist!B:H,4,FALSE))</f>
        <v>Mart Sermann / Kaspar Raudsik</v>
      </c>
      <c r="F87" s="173" t="str">
        <f>VLOOKUP(C87,Startlist!B:F,5,FALSE)</f>
        <v>EST</v>
      </c>
      <c r="G87" s="172" t="str">
        <f>VLOOKUP(C87,Startlist!B:H,7,FALSE)</f>
        <v>Mitsubishi Colt</v>
      </c>
      <c r="H87" s="172" t="str">
        <f>IF(VLOOKUP(C87,Startlist!B:H,6,FALSE)="","",VLOOKUP(C87,Startlist!B:H,6,FALSE))</f>
        <v>Kaspar Raudsik</v>
      </c>
      <c r="I87" s="174" t="str">
        <f>IF(VLOOKUP(C87,Results!B:O,13,FALSE)="","Retired",VLOOKUP(C87,Results!B:O,13,FALSE))</f>
        <v>30.47,0</v>
      </c>
    </row>
    <row r="88" spans="1:9" ht="15">
      <c r="A88" s="169">
        <f t="shared" si="1"/>
        <v>81</v>
      </c>
      <c r="B88" s="183">
        <f>COUNTIF($D$1:D87,D88)+1</f>
        <v>21</v>
      </c>
      <c r="C88" s="170">
        <v>87</v>
      </c>
      <c r="D88" s="171" t="str">
        <f>VLOOKUP(C88,'Champ Classes'!A:B,2,FALSE)</f>
        <v>2WD-ST</v>
      </c>
      <c r="E88" s="172" t="str">
        <f>CONCATENATE(VLOOKUP(C88,Startlist!B:H,3,FALSE)," / ",VLOOKUP(C88,Startlist!B:H,4,FALSE))</f>
        <v>Kristo Vahter / Raido Rao</v>
      </c>
      <c r="F88" s="173" t="str">
        <f>VLOOKUP(C88,Startlist!B:F,5,FALSE)</f>
        <v>EST</v>
      </c>
      <c r="G88" s="172" t="str">
        <f>VLOOKUP(C88,Startlist!B:H,7,FALSE)</f>
        <v>BMW 328</v>
      </c>
      <c r="H88" s="172" t="str">
        <f>IF(VLOOKUP(C88,Startlist!B:H,6,FALSE)="","",VLOOKUP(C88,Startlist!B:H,6,FALSE))</f>
        <v>VV Motorsport</v>
      </c>
      <c r="I88" s="174" t="str">
        <f>IF(VLOOKUP(C88,Results!B:O,13,FALSE)="","Retired",VLOOKUP(C88,Results!B:O,13,FALSE))</f>
        <v>30.52,1</v>
      </c>
    </row>
    <row r="89" spans="1:9" ht="15">
      <c r="A89" s="169">
        <f t="shared" si="1"/>
        <v>82</v>
      </c>
      <c r="B89" s="183">
        <f>COUNTIF($D$1:D88,D89)+1</f>
        <v>13</v>
      </c>
      <c r="C89" s="170">
        <v>22</v>
      </c>
      <c r="D89" s="171" t="str">
        <f>VLOOKUP(C89,'Champ Classes'!A:B,2,FALSE)</f>
        <v>J16</v>
      </c>
      <c r="E89" s="172" t="str">
        <f>CONCATENATE(VLOOKUP(C89,Startlist!B:H,3,FALSE)," / ",VLOOKUP(C89,Startlist!B:H,4,FALSE))</f>
        <v>Jüri Jürisaar / Mattias Tõnts</v>
      </c>
      <c r="F89" s="173" t="str">
        <f>VLOOKUP(C89,Startlist!B:F,5,FALSE)</f>
        <v>EST</v>
      </c>
      <c r="G89" s="172" t="str">
        <f>VLOOKUP(C89,Startlist!B:H,7,FALSE)</f>
        <v>BMW 316</v>
      </c>
      <c r="H89" s="172" t="str">
        <f>IF(VLOOKUP(C89,Startlist!B:H,6,FALSE)="","",VLOOKUP(C89,Startlist!B:H,6,FALSE))</f>
        <v>Jüri Jürisaar</v>
      </c>
      <c r="I89" s="174" t="str">
        <f>IF(VLOOKUP(C89,Results!B:O,13,FALSE)="","Retired",VLOOKUP(C89,Results!B:O,13,FALSE))</f>
        <v>31.02,7</v>
      </c>
    </row>
    <row r="90" spans="1:9" ht="15">
      <c r="A90" s="169">
        <f t="shared" si="1"/>
        <v>83</v>
      </c>
      <c r="B90" s="183">
        <f>COUNTIF($D$1:D89,D90)+1</f>
        <v>14</v>
      </c>
      <c r="C90" s="170">
        <v>5</v>
      </c>
      <c r="D90" s="171" t="str">
        <f>VLOOKUP(C90,'Champ Classes'!A:B,2,FALSE)</f>
        <v>J16</v>
      </c>
      <c r="E90" s="172" t="str">
        <f>CONCATENATE(VLOOKUP(C90,Startlist!B:H,3,FALSE)," / ",VLOOKUP(C90,Startlist!B:H,4,FALSE))</f>
        <v>Henry Heinam / Urmo Heinam</v>
      </c>
      <c r="F90" s="173" t="str">
        <f>VLOOKUP(C90,Startlist!B:F,5,FALSE)</f>
        <v>EST</v>
      </c>
      <c r="G90" s="172" t="str">
        <f>VLOOKUP(C90,Startlist!B:H,7,FALSE)</f>
        <v>BMW 316I</v>
      </c>
      <c r="H90" s="172" t="str">
        <f>IF(VLOOKUP(C90,Startlist!B:H,6,FALSE)="","",VLOOKUP(C90,Startlist!B:H,6,FALSE))</f>
        <v>Urmo Heinam</v>
      </c>
      <c r="I90" s="174" t="str">
        <f>IF(VLOOKUP(C90,Results!B:O,13,FALSE)="","Retired",VLOOKUP(C90,Results!B:O,13,FALSE))</f>
        <v>31.03,9</v>
      </c>
    </row>
    <row r="91" spans="1:9" ht="15">
      <c r="A91" s="169">
        <f t="shared" si="1"/>
        <v>84</v>
      </c>
      <c r="B91" s="183">
        <f>COUNTIF($D$1:D90,D91)+1</f>
        <v>15</v>
      </c>
      <c r="C91" s="170">
        <v>12</v>
      </c>
      <c r="D91" s="171" t="str">
        <f>VLOOKUP(C91,'Champ Classes'!A:B,2,FALSE)</f>
        <v>J16</v>
      </c>
      <c r="E91" s="172" t="str">
        <f>CONCATENATE(VLOOKUP(C91,Startlist!B:H,3,FALSE)," / ",VLOOKUP(C91,Startlist!B:H,4,FALSE))</f>
        <v>Trevon Aava / Urmo Aava</v>
      </c>
      <c r="F91" s="173" t="str">
        <f>VLOOKUP(C91,Startlist!B:F,5,FALSE)</f>
        <v>EST</v>
      </c>
      <c r="G91" s="172" t="str">
        <f>VLOOKUP(C91,Startlist!B:H,7,FALSE)</f>
        <v>Renault Twingo</v>
      </c>
      <c r="H91" s="172" t="str">
        <f>IF(VLOOKUP(C91,Startlist!B:H,6,FALSE)="","",VLOOKUP(C91,Startlist!B:H,6,FALSE))</f>
        <v>Rally Estonia</v>
      </c>
      <c r="I91" s="174" t="str">
        <f>IF(VLOOKUP(C91,Results!B:O,13,FALSE)="","Retired",VLOOKUP(C91,Results!B:O,13,FALSE))</f>
        <v>31.08,4</v>
      </c>
    </row>
    <row r="92" spans="1:9" ht="15">
      <c r="A92" s="169">
        <f t="shared" si="1"/>
        <v>85</v>
      </c>
      <c r="B92" s="183">
        <f>COUNTIF($D$1:D91,D92)+1</f>
        <v>22</v>
      </c>
      <c r="C92" s="170">
        <v>116</v>
      </c>
      <c r="D92" s="171" t="str">
        <f>VLOOKUP(C92,'Champ Classes'!A:B,2,FALSE)</f>
        <v>2WD-ST</v>
      </c>
      <c r="E92" s="172" t="str">
        <f>CONCATENATE(VLOOKUP(C92,Startlist!B:H,3,FALSE)," / ",VLOOKUP(C92,Startlist!B:H,4,FALSE))</f>
        <v>Robin Reesar / Kulla Saatmäe</v>
      </c>
      <c r="F92" s="173" t="str">
        <f>VLOOKUP(C92,Startlist!B:F,5,FALSE)</f>
        <v>EST</v>
      </c>
      <c r="G92" s="172" t="str">
        <f>VLOOKUP(C92,Startlist!B:H,7,FALSE)</f>
        <v>BMW 325I</v>
      </c>
      <c r="H92" s="172" t="str">
        <f>IF(VLOOKUP(C92,Startlist!B:H,6,FALSE)="","",VLOOKUP(C92,Startlist!B:H,6,FALSE))</f>
        <v>Robin Reesar</v>
      </c>
      <c r="I92" s="174" t="str">
        <f>IF(VLOOKUP(C92,Results!B:O,13,FALSE)="","Retired",VLOOKUP(C92,Results!B:O,13,FALSE))</f>
        <v>31.29,2</v>
      </c>
    </row>
    <row r="93" spans="1:9" ht="15">
      <c r="A93" s="169">
        <f t="shared" si="1"/>
        <v>86</v>
      </c>
      <c r="B93" s="183">
        <f>COUNTIF($D$1:D92,D93)+1</f>
        <v>23</v>
      </c>
      <c r="C93" s="170">
        <v>91</v>
      </c>
      <c r="D93" s="171" t="str">
        <f>VLOOKUP(C93,'Champ Classes'!A:B,2,FALSE)</f>
        <v>2WD-ST</v>
      </c>
      <c r="E93" s="172" t="str">
        <f>CONCATENATE(VLOOKUP(C93,Startlist!B:H,3,FALSE)," / ",VLOOKUP(C93,Startlist!B:H,4,FALSE))</f>
        <v>Gerhard Toom / Jaanis Mölder</v>
      </c>
      <c r="F93" s="173" t="str">
        <f>VLOOKUP(C93,Startlist!B:F,5,FALSE)</f>
        <v>EST</v>
      </c>
      <c r="G93" s="172" t="str">
        <f>VLOOKUP(C93,Startlist!B:H,7,FALSE)</f>
        <v>BMW 325</v>
      </c>
      <c r="H93" s="172" t="str">
        <f>IF(VLOOKUP(C93,Startlist!B:H,6,FALSE)="","",VLOOKUP(C93,Startlist!B:H,6,FALSE))</f>
        <v>Murakas Racing</v>
      </c>
      <c r="I93" s="174" t="str">
        <f>IF(VLOOKUP(C93,Results!B:O,13,FALSE)="","Retired",VLOOKUP(C93,Results!B:O,13,FALSE))</f>
        <v>31.33,2</v>
      </c>
    </row>
    <row r="94" spans="1:9" ht="15">
      <c r="A94" s="169">
        <f t="shared" si="1"/>
        <v>87</v>
      </c>
      <c r="B94" s="183">
        <f>COUNTIF($D$1:D93,D94)+1</f>
        <v>16</v>
      </c>
      <c r="C94" s="170">
        <v>11</v>
      </c>
      <c r="D94" s="171" t="str">
        <f>VLOOKUP(C94,'Champ Classes'!A:B,2,FALSE)</f>
        <v>J16</v>
      </c>
      <c r="E94" s="172" t="str">
        <f>CONCATENATE(VLOOKUP(C94,Startlist!B:H,3,FALSE)," / ",VLOOKUP(C94,Startlist!B:H,4,FALSE))</f>
        <v>Kenneth Rauk / Martin Rauk</v>
      </c>
      <c r="F94" s="173" t="str">
        <f>VLOOKUP(C94,Startlist!B:F,5,FALSE)</f>
        <v>EST</v>
      </c>
      <c r="G94" s="172" t="str">
        <f>VLOOKUP(C94,Startlist!B:H,7,FALSE)</f>
        <v>Ford Fiesta</v>
      </c>
      <c r="H94" s="172" t="str">
        <f>IF(VLOOKUP(C94,Startlist!B:H,6,FALSE)="","",VLOOKUP(C94,Startlist!B:H,6,FALSE))</f>
        <v>Martin Rauk</v>
      </c>
      <c r="I94" s="174" t="str">
        <f>IF(VLOOKUP(C94,Results!B:O,13,FALSE)="","Retired",VLOOKUP(C94,Results!B:O,13,FALSE))</f>
        <v>31.34,0</v>
      </c>
    </row>
    <row r="95" spans="1:9" ht="15">
      <c r="A95" s="169">
        <f t="shared" si="1"/>
        <v>88</v>
      </c>
      <c r="B95" s="183">
        <f>COUNTIF($D$1:D94,D95)+1</f>
        <v>4</v>
      </c>
      <c r="C95" s="170">
        <v>9</v>
      </c>
      <c r="D95" s="171" t="str">
        <f>VLOOKUP(C95,'Champ Classes'!A:B,2,FALSE)</f>
        <v>J18</v>
      </c>
      <c r="E95" s="172" t="str">
        <f>CONCATENATE(VLOOKUP(C95,Startlist!B:H,3,FALSE)," / ",VLOOKUP(C95,Startlist!B:H,4,FALSE))</f>
        <v>Taavi Metsmaa / Sten Voojärv</v>
      </c>
      <c r="F95" s="173" t="str">
        <f>VLOOKUP(C95,Startlist!B:F,5,FALSE)</f>
        <v>EST</v>
      </c>
      <c r="G95" s="172" t="str">
        <f>VLOOKUP(C95,Startlist!B:H,7,FALSE)</f>
        <v>Honda Civic</v>
      </c>
      <c r="H95" s="172" t="str">
        <f>IF(VLOOKUP(C95,Startlist!B:H,6,FALSE)="","",VLOOKUP(C95,Startlist!B:H,6,FALSE))</f>
        <v>Hokikoondis Racing Team</v>
      </c>
      <c r="I95" s="174" t="str">
        <f>IF(VLOOKUP(C95,Results!B:O,13,FALSE)="","Retired",VLOOKUP(C95,Results!B:O,13,FALSE))</f>
        <v>31.45,0</v>
      </c>
    </row>
    <row r="96" spans="1:9" ht="15">
      <c r="A96" s="169">
        <f t="shared" si="1"/>
        <v>89</v>
      </c>
      <c r="B96" s="183">
        <f>COUNTIF($D$1:D95,D96)+1</f>
        <v>8</v>
      </c>
      <c r="C96" s="170">
        <v>104</v>
      </c>
      <c r="D96" s="171" t="str">
        <f>VLOOKUP(C96,'Champ Classes'!A:B,2,FALSE)</f>
        <v>2WD-VE</v>
      </c>
      <c r="E96" s="172" t="str">
        <f>CONCATENATE(VLOOKUP(C96,Startlist!B:H,3,FALSE)," / ",VLOOKUP(C96,Startlist!B:H,4,FALSE))</f>
        <v>Marvin Tamm / Hanno Vainola</v>
      </c>
      <c r="F96" s="173" t="str">
        <f>VLOOKUP(C96,Startlist!B:F,5,FALSE)</f>
        <v>EST</v>
      </c>
      <c r="G96" s="172" t="str">
        <f>VLOOKUP(C96,Startlist!B:H,7,FALSE)</f>
        <v>Mitsubishi Lancer</v>
      </c>
      <c r="H96" s="172" t="str">
        <f>IF(VLOOKUP(C96,Startlist!B:H,6,FALSE)="","",VLOOKUP(C96,Startlist!B:H,6,FALSE))</f>
        <v>Marvin Tamm</v>
      </c>
      <c r="I96" s="174" t="str">
        <f>IF(VLOOKUP(C96,Results!B:O,13,FALSE)="","Retired",VLOOKUP(C96,Results!B:O,13,FALSE))</f>
        <v>31.56,9</v>
      </c>
    </row>
    <row r="97" spans="1:9" ht="15">
      <c r="A97" s="169">
        <f t="shared" si="1"/>
        <v>90</v>
      </c>
      <c r="B97" s="183">
        <f>COUNTIF($D$1:D96,D97)+1</f>
        <v>24</v>
      </c>
      <c r="C97" s="170">
        <v>115</v>
      </c>
      <c r="D97" s="171" t="str">
        <f>VLOOKUP(C97,'Champ Classes'!A:B,2,FALSE)</f>
        <v>2WD-ST</v>
      </c>
      <c r="E97" s="172" t="str">
        <f>CONCATENATE(VLOOKUP(C97,Startlist!B:H,3,FALSE)," / ",VLOOKUP(C97,Startlist!B:H,4,FALSE))</f>
        <v>Mart Olesk / Sven Johanson</v>
      </c>
      <c r="F97" s="173" t="str">
        <f>VLOOKUP(C97,Startlist!B:F,5,FALSE)</f>
        <v>EST</v>
      </c>
      <c r="G97" s="172" t="str">
        <f>VLOOKUP(C97,Startlist!B:H,7,FALSE)</f>
        <v>BMW Coupe</v>
      </c>
      <c r="H97" s="172" t="str">
        <f>IF(VLOOKUP(C97,Startlist!B:H,6,FALSE)="","",VLOOKUP(C97,Startlist!B:H,6,FALSE))</f>
        <v>ESTOLUX</v>
      </c>
      <c r="I97" s="174" t="str">
        <f>IF(VLOOKUP(C97,Results!B:O,13,FALSE)="","Retired",VLOOKUP(C97,Results!B:O,13,FALSE))</f>
        <v>32.04,6</v>
      </c>
    </row>
    <row r="98" spans="1:9" ht="15">
      <c r="A98" s="169">
        <f t="shared" si="1"/>
        <v>91</v>
      </c>
      <c r="B98" s="183">
        <f>COUNTIF($D$1:D97,D98)+1</f>
        <v>2</v>
      </c>
      <c r="C98" s="170">
        <v>126</v>
      </c>
      <c r="D98" s="171" t="str">
        <f>VLOOKUP(C98,'Champ Classes'!A:B,2,FALSE)</f>
        <v>SU</v>
      </c>
      <c r="E98" s="172" t="str">
        <f>CONCATENATE(VLOOKUP(C98,Startlist!B:H,3,FALSE)," / ",VLOOKUP(C98,Startlist!B:H,4,FALSE))</f>
        <v>Rain Laupa / Olavi Laupa</v>
      </c>
      <c r="F98" s="173" t="str">
        <f>VLOOKUP(C98,Startlist!B:F,5,FALSE)</f>
        <v>EST</v>
      </c>
      <c r="G98" s="172" t="str">
        <f>VLOOKUP(C98,Startlist!B:H,7,FALSE)</f>
        <v>Vaz 2106</v>
      </c>
      <c r="H98" s="172">
        <f>IF(VLOOKUP(C98,Startlist!B:H,6,FALSE)="","",VLOOKUP(C98,Startlist!B:H,6,FALSE))</f>
      </c>
      <c r="I98" s="174" t="str">
        <f>IF(VLOOKUP(C98,Results!B:O,13,FALSE)="","Retired",VLOOKUP(C98,Results!B:O,13,FALSE))</f>
        <v>32.16,2</v>
      </c>
    </row>
    <row r="99" spans="1:9" ht="15">
      <c r="A99" s="169">
        <f t="shared" si="1"/>
        <v>92</v>
      </c>
      <c r="B99" s="183">
        <f>COUNTIF($D$1:D98,D99)+1</f>
        <v>11</v>
      </c>
      <c r="C99" s="170">
        <v>121</v>
      </c>
      <c r="D99" s="171" t="str">
        <f>VLOOKUP(C99,'Champ Classes'!A:B,2,FALSE)</f>
        <v>2WD-VT</v>
      </c>
      <c r="E99" s="172" t="str">
        <f>CONCATENATE(VLOOKUP(C99,Startlist!B:H,3,FALSE)," / ",VLOOKUP(C99,Startlist!B:H,4,FALSE))</f>
        <v>Urmas Ilumets / Eerich Ilumets</v>
      </c>
      <c r="F99" s="173" t="str">
        <f>VLOOKUP(C99,Startlist!B:F,5,FALSE)</f>
        <v>EST</v>
      </c>
      <c r="G99" s="172" t="str">
        <f>VLOOKUP(C99,Startlist!B:H,7,FALSE)</f>
        <v>BMW 316TI</v>
      </c>
      <c r="H99" s="172" t="str">
        <f>IF(VLOOKUP(C99,Startlist!B:H,6,FALSE)="","",VLOOKUP(C99,Startlist!B:H,6,FALSE))</f>
        <v>Vilgasralli</v>
      </c>
      <c r="I99" s="174" t="str">
        <f>IF(VLOOKUP(C99,Results!B:O,13,FALSE)="","Retired",VLOOKUP(C99,Results!B:O,13,FALSE))</f>
        <v>32.34,9</v>
      </c>
    </row>
    <row r="100" spans="1:9" ht="15">
      <c r="A100" s="169">
        <f t="shared" si="1"/>
        <v>93</v>
      </c>
      <c r="B100" s="183">
        <f>COUNTIF($D$1:D99,D100)+1</f>
        <v>17</v>
      </c>
      <c r="C100" s="170">
        <v>10</v>
      </c>
      <c r="D100" s="171" t="str">
        <f>VLOOKUP(C100,'Champ Classes'!A:B,2,FALSE)</f>
        <v>J16</v>
      </c>
      <c r="E100" s="172" t="str">
        <f>CONCATENATE(VLOOKUP(C100,Startlist!B:H,3,FALSE)," / ",VLOOKUP(C100,Startlist!B:H,4,FALSE))</f>
        <v>Martaliisa Meindorf / Janek Vallask</v>
      </c>
      <c r="F100" s="173" t="str">
        <f>VLOOKUP(C100,Startlist!B:F,5,FALSE)</f>
        <v>EST</v>
      </c>
      <c r="G100" s="172" t="str">
        <f>VLOOKUP(C100,Startlist!B:H,7,FALSE)</f>
        <v>Ford Fiesta</v>
      </c>
      <c r="H100" s="172" t="str">
        <f>IF(VLOOKUP(C100,Startlist!B:H,6,FALSE)="","",VLOOKUP(C100,Startlist!B:H,6,FALSE))</f>
        <v>Hõbemägi Motorsport</v>
      </c>
      <c r="I100" s="174" t="str">
        <f>IF(VLOOKUP(C100,Results!B:O,13,FALSE)="","Retired",VLOOKUP(C100,Results!B:O,13,FALSE))</f>
        <v>33.14,3</v>
      </c>
    </row>
    <row r="101" spans="1:9" ht="15">
      <c r="A101" s="169">
        <f>A100+1</f>
        <v>94</v>
      </c>
      <c r="B101" s="183">
        <f>COUNTIF($D$1:D100,D101)+1</f>
        <v>3</v>
      </c>
      <c r="C101" s="170">
        <v>94</v>
      </c>
      <c r="D101" s="171" t="str">
        <f>VLOOKUP(C101,'Champ Classes'!A:B,2,FALSE)</f>
        <v>SU</v>
      </c>
      <c r="E101" s="172" t="str">
        <f>CONCATENATE(VLOOKUP(C101,Startlist!B:H,3,FALSE)," / ",VLOOKUP(C101,Startlist!B:H,4,FALSE))</f>
        <v>Ruslan Pleshanov / Olga Karulina</v>
      </c>
      <c r="F101" s="173" t="str">
        <f>VLOOKUP(C101,Startlist!B:F,5,FALSE)</f>
        <v>EST</v>
      </c>
      <c r="G101" s="172" t="str">
        <f>VLOOKUP(C101,Startlist!B:H,7,FALSE)</f>
        <v>AZLK 2140</v>
      </c>
      <c r="H101" s="172" t="str">
        <f>IF(VLOOKUP(C101,Startlist!B:H,6,FALSE)="","",VLOOKUP(C101,Startlist!B:H,6,FALSE))</f>
        <v>TLT</v>
      </c>
      <c r="I101" s="174" t="str">
        <f>IF(VLOOKUP(C101,Results!B:O,13,FALSE)="","Retired",VLOOKUP(C101,Results!B:O,13,FALSE))</f>
        <v>34.26,0</v>
      </c>
    </row>
    <row r="102" spans="1:9" ht="15">
      <c r="A102" s="169">
        <f>A101+1</f>
        <v>95</v>
      </c>
      <c r="B102" s="183">
        <f>COUNTIF($D$1:D101,D102)+1</f>
        <v>3</v>
      </c>
      <c r="C102" s="170">
        <v>83</v>
      </c>
      <c r="D102" s="171" t="str">
        <f>VLOOKUP(C102,'Champ Classes'!A:B,2,FALSE)</f>
        <v>Naised</v>
      </c>
      <c r="E102" s="172" t="str">
        <f>CONCATENATE(VLOOKUP(C102,Startlist!B:H,3,FALSE)," / ",VLOOKUP(C102,Startlist!B:H,4,FALSE))</f>
        <v>Aira Lepp / Aneta Liik</v>
      </c>
      <c r="F102" s="173" t="str">
        <f>VLOOKUP(C102,Startlist!B:F,5,FALSE)</f>
        <v>EST</v>
      </c>
      <c r="G102" s="172" t="str">
        <f>VLOOKUP(C102,Startlist!B:H,7,FALSE)</f>
        <v>Nissan Sunny</v>
      </c>
      <c r="H102" s="172" t="str">
        <f>IF(VLOOKUP(C102,Startlist!B:H,6,FALSE)="","",VLOOKUP(C102,Startlist!B:H,6,FALSE))</f>
        <v>Thule Motorsport</v>
      </c>
      <c r="I102" s="174" t="str">
        <f>IF(VLOOKUP(C102,Results!B:O,13,FALSE)="","Retired",VLOOKUP(C102,Results!B:O,13,FALSE))</f>
        <v>37.03,5</v>
      </c>
    </row>
    <row r="103" spans="1:9" ht="15">
      <c r="A103" s="169">
        <f>A102+1</f>
        <v>96</v>
      </c>
      <c r="B103" s="183">
        <f>COUNTIF($D$1:D102,D103)+1</f>
        <v>5</v>
      </c>
      <c r="C103" s="170">
        <v>3</v>
      </c>
      <c r="D103" s="171" t="str">
        <f>VLOOKUP(C103,'Champ Classes'!A:B,2,FALSE)</f>
        <v>J18</v>
      </c>
      <c r="E103" s="172" t="str">
        <f>CONCATENATE(VLOOKUP(C103,Startlist!B:H,3,FALSE)," / ",VLOOKUP(C103,Startlist!B:H,4,FALSE))</f>
        <v>Markus Peäske / Allar Heina</v>
      </c>
      <c r="F103" s="173" t="str">
        <f>VLOOKUP(C103,Startlist!B:F,5,FALSE)</f>
        <v>EST</v>
      </c>
      <c r="G103" s="172" t="str">
        <f>VLOOKUP(C103,Startlist!B:H,7,FALSE)</f>
        <v>BMW 318I</v>
      </c>
      <c r="H103" s="172" t="str">
        <f>IF(VLOOKUP(C103,Startlist!B:H,6,FALSE)="","",VLOOKUP(C103,Startlist!B:H,6,FALSE))</f>
        <v>Juuru Tehnikaklubi</v>
      </c>
      <c r="I103" s="174" t="str">
        <f>IF(VLOOKUP(C103,Results!B:O,13,FALSE)="","Retired",VLOOKUP(C103,Results!B:O,13,FALSE))</f>
        <v>37.11,9</v>
      </c>
    </row>
    <row r="104" spans="1:9" ht="15">
      <c r="A104" s="169">
        <f>A103+1</f>
        <v>97</v>
      </c>
      <c r="B104" s="183">
        <f>COUNTIF($D$1:D103,D104)+1</f>
        <v>11</v>
      </c>
      <c r="C104" s="170">
        <v>110</v>
      </c>
      <c r="D104" s="171" t="str">
        <f>VLOOKUP(C104,'Champ Classes'!A:B,2,FALSE)</f>
        <v>2WD-SE</v>
      </c>
      <c r="E104" s="172" t="str">
        <f>CONCATENATE(VLOOKUP(C104,Startlist!B:H,3,FALSE)," / ",VLOOKUP(C104,Startlist!B:H,4,FALSE))</f>
        <v>Daniel Rüütel / Jaagup Rüütel</v>
      </c>
      <c r="F104" s="173" t="str">
        <f>VLOOKUP(C104,Startlist!B:F,5,FALSE)</f>
        <v>EST</v>
      </c>
      <c r="G104" s="172" t="str">
        <f>VLOOKUP(C104,Startlist!B:H,7,FALSE)</f>
        <v>Audi 80</v>
      </c>
      <c r="H104" s="172">
        <f>IF(VLOOKUP(C104,Startlist!B:H,6,FALSE)="","",VLOOKUP(C104,Startlist!B:H,6,FALSE))</f>
      </c>
      <c r="I104" s="174" t="str">
        <f>IF(VLOOKUP(C104,Results!B:O,13,FALSE)="","Retired",VLOOKUP(C104,Results!B:O,13,FALSE))</f>
        <v>43.44,4</v>
      </c>
    </row>
    <row r="105" spans="1:9" ht="15">
      <c r="A105" s="169"/>
      <c r="B105" s="183"/>
      <c r="C105" s="170">
        <v>1</v>
      </c>
      <c r="D105" s="171" t="str">
        <f>VLOOKUP(C105,'Champ Classes'!A:B,2,FALSE)</f>
        <v>J16</v>
      </c>
      <c r="E105" s="172" t="str">
        <f>CONCATENATE(VLOOKUP(C105,Startlist!B:H,3,FALSE)," / ",VLOOKUP(C105,Startlist!B:H,4,FALSE))</f>
        <v>Markus Kasepõld / Sven Raid</v>
      </c>
      <c r="F105" s="173" t="str">
        <f>VLOOKUP(C105,Startlist!B:F,5,FALSE)</f>
        <v>EST</v>
      </c>
      <c r="G105" s="172" t="str">
        <f>VLOOKUP(C105,Startlist!B:H,7,FALSE)</f>
        <v>Ford Fiesta</v>
      </c>
      <c r="H105" s="172" t="str">
        <f>IF(VLOOKUP(C105,Startlist!B:H,6,FALSE)="","",VLOOKUP(C105,Startlist!B:H,6,FALSE))</f>
        <v>Rapla Kardiklubi</v>
      </c>
      <c r="I105" s="214" t="str">
        <f>IF(VLOOKUP(C105,Results!B:O,13,FALSE)="","Retired",VLOOKUP(C105,Results!B:O,13,FALSE))</f>
        <v>Retired</v>
      </c>
    </row>
    <row r="106" spans="1:9" ht="15">
      <c r="A106" s="169"/>
      <c r="B106" s="183"/>
      <c r="C106" s="170">
        <v>2</v>
      </c>
      <c r="D106" s="171" t="str">
        <f>VLOOKUP(C106,'Champ Classes'!A:B,2,FALSE)</f>
        <v>J16</v>
      </c>
      <c r="E106" s="172" t="str">
        <f>CONCATENATE(VLOOKUP(C106,Startlist!B:H,3,FALSE)," / ",VLOOKUP(C106,Startlist!B:H,4,FALSE))</f>
        <v>Gregor Kiider / Karl Tartes</v>
      </c>
      <c r="F106" s="173" t="str">
        <f>VLOOKUP(C106,Startlist!B:F,5,FALSE)</f>
        <v>EST</v>
      </c>
      <c r="G106" s="172" t="str">
        <f>VLOOKUP(C106,Startlist!B:H,7,FALSE)</f>
        <v>Volkswagen Golf IV</v>
      </c>
      <c r="H106" s="172" t="str">
        <f>IF(VLOOKUP(C106,Startlist!B:H,6,FALSE)="","",VLOOKUP(C106,Startlist!B:H,6,FALSE))</f>
        <v>Karl Tartes</v>
      </c>
      <c r="I106" s="214" t="str">
        <f>IF(VLOOKUP(C106,Results!B:O,13,FALSE)="","Retired",VLOOKUP(C106,Results!B:O,13,FALSE))</f>
        <v>Retired</v>
      </c>
    </row>
    <row r="107" spans="1:9" ht="15">
      <c r="A107" s="169"/>
      <c r="B107" s="183"/>
      <c r="C107" s="170">
        <v>7</v>
      </c>
      <c r="D107" s="171" t="str">
        <f>VLOOKUP(C107,'Champ Classes'!A:B,2,FALSE)</f>
        <v>J16</v>
      </c>
      <c r="E107" s="172" t="str">
        <f>CONCATENATE(VLOOKUP(C107,Startlist!B:H,3,FALSE)," / ",VLOOKUP(C107,Startlist!B:H,4,FALSE))</f>
        <v>Sergo Sokmann / Jüri Järv</v>
      </c>
      <c r="F107" s="173" t="str">
        <f>VLOOKUP(C107,Startlist!B:F,5,FALSE)</f>
        <v>EST</v>
      </c>
      <c r="G107" s="172" t="str">
        <f>VLOOKUP(C107,Startlist!B:H,7,FALSE)</f>
        <v>Honda Civic</v>
      </c>
      <c r="H107" s="172" t="str">
        <f>IF(VLOOKUP(C107,Startlist!B:H,6,FALSE)="","",VLOOKUP(C107,Startlist!B:H,6,FALSE))</f>
        <v>Sergo Sokmann</v>
      </c>
      <c r="I107" s="214" t="str">
        <f>IF(VLOOKUP(C107,Results!B:O,13,FALSE)="","Retired",VLOOKUP(C107,Results!B:O,13,FALSE))</f>
        <v>Retired</v>
      </c>
    </row>
    <row r="108" spans="1:9" ht="15">
      <c r="A108" s="169"/>
      <c r="B108" s="183"/>
      <c r="C108" s="170">
        <v>20</v>
      </c>
      <c r="D108" s="171" t="str">
        <f>VLOOKUP(C108,'Champ Classes'!A:B,2,FALSE)</f>
        <v>J16</v>
      </c>
      <c r="E108" s="172" t="str">
        <f>CONCATENATE(VLOOKUP(C108,Startlist!B:H,3,FALSE)," / ",VLOOKUP(C108,Startlist!B:H,4,FALSE))</f>
        <v>Romet Reimal / Inga Reimal</v>
      </c>
      <c r="F108" s="173" t="str">
        <f>VLOOKUP(C108,Startlist!B:F,5,FALSE)</f>
        <v>EST</v>
      </c>
      <c r="G108" s="172" t="str">
        <f>VLOOKUP(C108,Startlist!B:H,7,FALSE)</f>
        <v>Citroen C2</v>
      </c>
      <c r="H108" s="172" t="str">
        <f>IF(VLOOKUP(C108,Startlist!B:H,6,FALSE)="","",VLOOKUP(C108,Startlist!B:H,6,FALSE))</f>
        <v>Thule Motorsport</v>
      </c>
      <c r="I108" s="214" t="str">
        <f>IF(VLOOKUP(C108,Results!B:O,13,FALSE)="","Retired",VLOOKUP(C108,Results!B:O,13,FALSE))</f>
        <v>Retired</v>
      </c>
    </row>
    <row r="109" spans="1:9" ht="15">
      <c r="A109" s="169"/>
      <c r="B109" s="183"/>
      <c r="C109" s="170">
        <v>26</v>
      </c>
      <c r="D109" s="171" t="str">
        <f>VLOOKUP(C109,'Champ Classes'!A:B,2,FALSE)</f>
        <v>J18</v>
      </c>
      <c r="E109" s="172" t="str">
        <f>CONCATENATE(VLOOKUP(C109,Startlist!B:H,3,FALSE)," / ",VLOOKUP(C109,Startlist!B:H,4,FALSE))</f>
        <v>Andre Juhe / Veiko Kimber</v>
      </c>
      <c r="F109" s="173" t="str">
        <f>VLOOKUP(C109,Startlist!B:F,5,FALSE)</f>
        <v>EST</v>
      </c>
      <c r="G109" s="172" t="str">
        <f>VLOOKUP(C109,Startlist!B:H,7,FALSE)</f>
        <v>Honda Civic Type-R</v>
      </c>
      <c r="H109" s="172" t="str">
        <f>IF(VLOOKUP(C109,Startlist!B:H,6,FALSE)="","",VLOOKUP(C109,Startlist!B:H,6,FALSE))</f>
        <v>HRK</v>
      </c>
      <c r="I109" s="214" t="str">
        <f>IF(VLOOKUP(C109,Results!B:O,13,FALSE)="","Retired",VLOOKUP(C109,Results!B:O,13,FALSE))</f>
        <v>Retired</v>
      </c>
    </row>
    <row r="110" spans="1:9" ht="15">
      <c r="A110" s="169"/>
      <c r="B110" s="183"/>
      <c r="C110" s="170">
        <v>36</v>
      </c>
      <c r="D110" s="171" t="str">
        <f>VLOOKUP(C110,'Champ Classes'!A:B,2,FALSE)</f>
        <v>4WD</v>
      </c>
      <c r="E110" s="172" t="str">
        <f>CONCATENATE(VLOOKUP(C110,Startlist!B:H,3,FALSE)," / ",VLOOKUP(C110,Startlist!B:H,4,FALSE))</f>
        <v>Merkko Haljasmets / Harri Jõessar</v>
      </c>
      <c r="F110" s="173" t="str">
        <f>VLOOKUP(C110,Startlist!B:F,5,FALSE)</f>
        <v>EST</v>
      </c>
      <c r="G110" s="172" t="str">
        <f>VLOOKUP(C110,Startlist!B:H,7,FALSE)</f>
        <v>Mitsubishi Lancer Evo</v>
      </c>
      <c r="H110" s="172" t="str">
        <f>IF(VLOOKUP(C110,Startlist!B:H,6,FALSE)="","",VLOOKUP(C110,Startlist!B:H,6,FALSE))</f>
        <v>Ööbiku.ee</v>
      </c>
      <c r="I110" s="214" t="str">
        <f>IF(VLOOKUP(C110,Results!B:O,13,FALSE)="","Retired",VLOOKUP(C110,Results!B:O,13,FALSE))</f>
        <v>Retired</v>
      </c>
    </row>
    <row r="111" spans="1:9" ht="15">
      <c r="A111" s="169"/>
      <c r="B111" s="183"/>
      <c r="C111" s="170">
        <v>41</v>
      </c>
      <c r="D111" s="171" t="str">
        <f>VLOOKUP(C111,'Champ Classes'!A:B,2,FALSE)</f>
        <v>4WD</v>
      </c>
      <c r="E111" s="172" t="str">
        <f>CONCATENATE(VLOOKUP(C111,Startlist!B:H,3,FALSE)," / ",VLOOKUP(C111,Startlist!B:H,4,FALSE))</f>
        <v>Kaupo Ennomäe / Patrick Juhe</v>
      </c>
      <c r="F111" s="173" t="str">
        <f>VLOOKUP(C111,Startlist!B:F,5,FALSE)</f>
        <v>EST</v>
      </c>
      <c r="G111" s="172" t="str">
        <f>VLOOKUP(C111,Startlist!B:H,7,FALSE)</f>
        <v>Toyota Yaris</v>
      </c>
      <c r="H111" s="172" t="str">
        <f>IF(VLOOKUP(C111,Startlist!B:H,6,FALSE)="","",VLOOKUP(C111,Startlist!B:H,6,FALSE))</f>
        <v>Kaupo Ennomäe</v>
      </c>
      <c r="I111" s="214" t="str">
        <f>IF(VLOOKUP(C111,Results!B:O,13,FALSE)="","Retired",VLOOKUP(C111,Results!B:O,13,FALSE))</f>
        <v>Retired</v>
      </c>
    </row>
    <row r="112" spans="1:9" ht="15">
      <c r="A112" s="169"/>
      <c r="B112" s="183"/>
      <c r="C112" s="170">
        <v>57</v>
      </c>
      <c r="D112" s="171" t="str">
        <f>VLOOKUP(C112,'Champ Classes'!A:B,2,FALSE)</f>
        <v>2WD-ST</v>
      </c>
      <c r="E112" s="172" t="str">
        <f>CONCATENATE(VLOOKUP(C112,Startlist!B:H,3,FALSE)," / ",VLOOKUP(C112,Startlist!B:H,4,FALSE))</f>
        <v>Tauri Nõgu / Priit Nõgu</v>
      </c>
      <c r="F112" s="173" t="str">
        <f>VLOOKUP(C112,Startlist!B:F,5,FALSE)</f>
        <v>EST</v>
      </c>
      <c r="G112" s="172" t="str">
        <f>VLOOKUP(C112,Startlist!B:H,7,FALSE)</f>
        <v>BMW 325TI</v>
      </c>
      <c r="H112" s="172" t="str">
        <f>IF(VLOOKUP(C112,Startlist!B:H,6,FALSE)="","",VLOOKUP(C112,Startlist!B:H,6,FALSE))</f>
        <v>Thule Motorsport</v>
      </c>
      <c r="I112" s="214" t="str">
        <f>IF(VLOOKUP(C112,Results!B:O,13,FALSE)="","Retired",VLOOKUP(C112,Results!B:O,13,FALSE))</f>
        <v>Retired</v>
      </c>
    </row>
    <row r="113" spans="1:9" ht="15">
      <c r="A113" s="169"/>
      <c r="B113" s="183"/>
      <c r="C113" s="170">
        <v>59</v>
      </c>
      <c r="D113" s="171" t="str">
        <f>VLOOKUP(C113,'Champ Classes'!A:B,2,FALSE)</f>
        <v>2WD-SE</v>
      </c>
      <c r="E113" s="172" t="str">
        <f>CONCATENATE(VLOOKUP(C113,Startlist!B:H,3,FALSE)," / ",VLOOKUP(C113,Startlist!B:H,4,FALSE))</f>
        <v>Merlis Rand / Mihkel Avik</v>
      </c>
      <c r="F113" s="173" t="str">
        <f>VLOOKUP(C113,Startlist!B:F,5,FALSE)</f>
        <v>EST</v>
      </c>
      <c r="G113" s="172" t="str">
        <f>VLOOKUP(C113,Startlist!B:H,7,FALSE)</f>
        <v>Audi A3</v>
      </c>
      <c r="H113" s="172" t="str">
        <f>IF(VLOOKUP(C113,Startlist!B:H,6,FALSE)="","",VLOOKUP(C113,Startlist!B:H,6,FALSE))</f>
        <v>Thule Motorsport</v>
      </c>
      <c r="I113" s="214" t="str">
        <f>IF(VLOOKUP(C113,Results!B:O,13,FALSE)="","Retired",VLOOKUP(C113,Results!B:O,13,FALSE))</f>
        <v>Retired</v>
      </c>
    </row>
    <row r="114" spans="1:9" ht="15">
      <c r="A114" s="169"/>
      <c r="B114" s="183"/>
      <c r="C114" s="170">
        <v>60</v>
      </c>
      <c r="D114" s="171" t="str">
        <f>VLOOKUP(C114,'Champ Classes'!A:B,2,FALSE)</f>
        <v>2WD-ST</v>
      </c>
      <c r="E114" s="172" t="str">
        <f>CONCATENATE(VLOOKUP(C114,Startlist!B:H,3,FALSE)," / ",VLOOKUP(C114,Startlist!B:H,4,FALSE))</f>
        <v>Jarmo Lige / Sten Kuusik</v>
      </c>
      <c r="F114" s="173" t="str">
        <f>VLOOKUP(C114,Startlist!B:F,5,FALSE)</f>
        <v>EST</v>
      </c>
      <c r="G114" s="172" t="str">
        <f>VLOOKUP(C114,Startlist!B:H,7,FALSE)</f>
        <v>BMW Compact</v>
      </c>
      <c r="H114" s="172" t="str">
        <f>IF(VLOOKUP(C114,Startlist!B:H,6,FALSE)="","",VLOOKUP(C114,Startlist!B:H,6,FALSE))</f>
        <v>HRK</v>
      </c>
      <c r="I114" s="214" t="str">
        <f>IF(VLOOKUP(C114,Results!B:O,13,FALSE)="","Retired",VLOOKUP(C114,Results!B:O,13,FALSE))</f>
        <v>Retired</v>
      </c>
    </row>
    <row r="115" spans="1:9" ht="15">
      <c r="A115" s="169"/>
      <c r="B115" s="183"/>
      <c r="C115" s="170">
        <v>65</v>
      </c>
      <c r="D115" s="171" t="str">
        <f>VLOOKUP(C115,'Champ Classes'!A:B,2,FALSE)</f>
        <v>2WD-VT</v>
      </c>
      <c r="E115" s="172" t="str">
        <f>CONCATENATE(VLOOKUP(C115,Startlist!B:H,3,FALSE)," / ",VLOOKUP(C115,Startlist!B:H,4,FALSE))</f>
        <v>Margus Raudsepp / Indrek Raudsepp</v>
      </c>
      <c r="F115" s="173" t="str">
        <f>VLOOKUP(C115,Startlist!B:F,5,FALSE)</f>
        <v>EST</v>
      </c>
      <c r="G115" s="172" t="str">
        <f>VLOOKUP(C115,Startlist!B:H,7,FALSE)</f>
        <v>BMW 316I</v>
      </c>
      <c r="H115" s="172" t="str">
        <f>IF(VLOOKUP(C115,Startlist!B:H,6,FALSE)="","",VLOOKUP(C115,Startlist!B:H,6,FALSE))</f>
        <v>ProVan Motorsport</v>
      </c>
      <c r="I115" s="214" t="str">
        <f>IF(VLOOKUP(C115,Results!B:O,13,FALSE)="","Retired",VLOOKUP(C115,Results!B:O,13,FALSE))</f>
        <v>Retired</v>
      </c>
    </row>
    <row r="116" spans="1:9" ht="15">
      <c r="A116" s="169"/>
      <c r="B116" s="183"/>
      <c r="C116" s="170">
        <v>66</v>
      </c>
      <c r="D116" s="171" t="str">
        <f>VLOOKUP(C116,'Champ Classes'!A:B,2,FALSE)</f>
        <v>SU</v>
      </c>
      <c r="E116" s="172" t="str">
        <f>CONCATENATE(VLOOKUP(C116,Startlist!B:H,3,FALSE)," / ",VLOOKUP(C116,Startlist!B:H,4,FALSE))</f>
        <v>Mikk Saaron / Mait Saaron</v>
      </c>
      <c r="F116" s="173" t="str">
        <f>VLOOKUP(C116,Startlist!B:F,5,FALSE)</f>
        <v>EST</v>
      </c>
      <c r="G116" s="172" t="str">
        <f>VLOOKUP(C116,Startlist!B:H,7,FALSE)</f>
        <v>Lada 2107</v>
      </c>
      <c r="H116" s="172">
        <f>IF(VLOOKUP(C116,Startlist!B:H,6,FALSE)="","",VLOOKUP(C116,Startlist!B:H,6,FALSE))</f>
      </c>
      <c r="I116" s="214" t="str">
        <f>IF(VLOOKUP(C116,Results!B:O,13,FALSE)="","Retired",VLOOKUP(C116,Results!B:O,13,FALSE))</f>
        <v>Retired</v>
      </c>
    </row>
    <row r="117" spans="1:9" ht="15">
      <c r="A117" s="169"/>
      <c r="B117" s="183"/>
      <c r="C117" s="170">
        <v>68</v>
      </c>
      <c r="D117" s="171" t="str">
        <f>VLOOKUP(C117,'Champ Classes'!A:B,2,FALSE)</f>
        <v>2WD-VT</v>
      </c>
      <c r="E117" s="172" t="str">
        <f>CONCATENATE(VLOOKUP(C117,Startlist!B:H,3,FALSE)," / ",VLOOKUP(C117,Startlist!B:H,4,FALSE))</f>
        <v>Jaak Riisberg / Taavi Kivi</v>
      </c>
      <c r="F117" s="173" t="str">
        <f>VLOOKUP(C117,Startlist!B:F,5,FALSE)</f>
        <v>EST</v>
      </c>
      <c r="G117" s="172" t="str">
        <f>VLOOKUP(C117,Startlist!B:H,7,FALSE)</f>
        <v>BMW 318 IS</v>
      </c>
      <c r="H117" s="172" t="str">
        <f>IF(VLOOKUP(C117,Startlist!B:H,6,FALSE)="","",VLOOKUP(C117,Startlist!B:H,6,FALSE))</f>
        <v>REHVIDPLUSS</v>
      </c>
      <c r="I117" s="214" t="str">
        <f>IF(VLOOKUP(C117,Results!B:O,13,FALSE)="","Retired",VLOOKUP(C117,Results!B:O,13,FALSE))</f>
        <v>Retired</v>
      </c>
    </row>
    <row r="118" spans="1:9" ht="15">
      <c r="A118" s="169"/>
      <c r="B118" s="183"/>
      <c r="C118" s="170">
        <v>70</v>
      </c>
      <c r="D118" s="171" t="str">
        <f>VLOOKUP(C118,'Champ Classes'!A:B,2,FALSE)</f>
        <v>2WD-ST</v>
      </c>
      <c r="E118" s="172" t="str">
        <f>CONCATENATE(VLOOKUP(C118,Startlist!B:H,3,FALSE)," / ",VLOOKUP(C118,Startlist!B:H,4,FALSE))</f>
        <v>Sulev Pärn / Karl Pärn</v>
      </c>
      <c r="F118" s="173" t="str">
        <f>VLOOKUP(C118,Startlist!B:F,5,FALSE)</f>
        <v>EST</v>
      </c>
      <c r="G118" s="172" t="str">
        <f>VLOOKUP(C118,Startlist!B:H,7,FALSE)</f>
        <v>BMW 318I</v>
      </c>
      <c r="H118" s="172" t="str">
        <f>IF(VLOOKUP(C118,Startlist!B:H,6,FALSE)="","",VLOOKUP(C118,Startlist!B:H,6,FALSE))</f>
        <v>Käru Tehnikaklubi</v>
      </c>
      <c r="I118" s="214" t="str">
        <f>IF(VLOOKUP(C118,Results!B:O,13,FALSE)="","Retired",VLOOKUP(C118,Results!B:O,13,FALSE))</f>
        <v>Retired</v>
      </c>
    </row>
    <row r="119" spans="1:9" ht="15">
      <c r="A119" s="169"/>
      <c r="B119" s="183"/>
      <c r="C119" s="170">
        <v>73</v>
      </c>
      <c r="D119" s="171" t="str">
        <f>VLOOKUP(C119,'Champ Classes'!A:B,2,FALSE)</f>
        <v>SU</v>
      </c>
      <c r="E119" s="172" t="str">
        <f>CONCATENATE(VLOOKUP(C119,Startlist!B:H,3,FALSE)," / ",VLOOKUP(C119,Startlist!B:H,4,FALSE))</f>
        <v>Reigo Raadik / Reigo Rannak</v>
      </c>
      <c r="F119" s="173" t="str">
        <f>VLOOKUP(C119,Startlist!B:F,5,FALSE)</f>
        <v>EST</v>
      </c>
      <c r="G119" s="172" t="str">
        <f>VLOOKUP(C119,Startlist!B:H,7,FALSE)</f>
        <v>Lada 2107</v>
      </c>
      <c r="H119" s="172" t="str">
        <f>IF(VLOOKUP(C119,Startlist!B:H,6,FALSE)="","",VLOOKUP(C119,Startlist!B:H,6,FALSE))</f>
        <v>Märjamaa Rally Team</v>
      </c>
      <c r="I119" s="214" t="str">
        <f>IF(VLOOKUP(C119,Results!B:O,13,FALSE)="","Retired",VLOOKUP(C119,Results!B:O,13,FALSE))</f>
        <v>Retired</v>
      </c>
    </row>
    <row r="120" spans="1:9" ht="15">
      <c r="A120" s="169"/>
      <c r="B120" s="183"/>
      <c r="C120" s="170">
        <v>77</v>
      </c>
      <c r="D120" s="171" t="str">
        <f>VLOOKUP(C120,'Champ Classes'!A:B,2,FALSE)</f>
        <v>2WD-VT</v>
      </c>
      <c r="E120" s="172" t="str">
        <f>CONCATENATE(VLOOKUP(C120,Startlist!B:H,3,FALSE)," / ",VLOOKUP(C120,Startlist!B:H,4,FALSE))</f>
        <v>Kaimar Kittus / Marina Liira</v>
      </c>
      <c r="F120" s="173" t="str">
        <f>VLOOKUP(C120,Startlist!B:F,5,FALSE)</f>
        <v>EST</v>
      </c>
      <c r="G120" s="172" t="str">
        <f>VLOOKUP(C120,Startlist!B:H,7,FALSE)</f>
        <v>BMW 316I</v>
      </c>
      <c r="H120" s="172">
        <f>IF(VLOOKUP(C120,Startlist!B:H,6,FALSE)="","",VLOOKUP(C120,Startlist!B:H,6,FALSE))</f>
      </c>
      <c r="I120" s="214" t="str">
        <f>IF(VLOOKUP(C120,Results!B:O,13,FALSE)="","Retired",VLOOKUP(C120,Results!B:O,13,FALSE))</f>
        <v>Retired</v>
      </c>
    </row>
    <row r="121" spans="1:9" ht="15">
      <c r="A121" s="169"/>
      <c r="B121" s="183"/>
      <c r="C121" s="170">
        <v>79</v>
      </c>
      <c r="D121" s="171" t="str">
        <f>VLOOKUP(C121,'Champ Classes'!A:B,2,FALSE)</f>
        <v>2WD-SE</v>
      </c>
      <c r="E121" s="172" t="str">
        <f>CONCATENATE(VLOOKUP(C121,Startlist!B:H,3,FALSE)," / ",VLOOKUP(C121,Startlist!B:H,4,FALSE))</f>
        <v>Eero Sillandi / Andreas Liiv</v>
      </c>
      <c r="F121" s="173" t="str">
        <f>VLOOKUP(C121,Startlist!B:F,5,FALSE)</f>
        <v>EST</v>
      </c>
      <c r="G121" s="172" t="str">
        <f>VLOOKUP(C121,Startlist!B:H,7,FALSE)</f>
        <v>Honda Civic Type-R</v>
      </c>
      <c r="H121" s="172" t="str">
        <f>IF(VLOOKUP(C121,Startlist!B:H,6,FALSE)="","",VLOOKUP(C121,Startlist!B:H,6,FALSE))</f>
        <v>Eero Sillandi</v>
      </c>
      <c r="I121" s="214" t="str">
        <f>IF(VLOOKUP(C121,Results!B:O,13,FALSE)="","Retired",VLOOKUP(C121,Results!B:O,13,FALSE))</f>
        <v>Retired</v>
      </c>
    </row>
    <row r="122" spans="1:9" ht="15">
      <c r="A122" s="169"/>
      <c r="B122" s="183"/>
      <c r="C122" s="170">
        <v>105</v>
      </c>
      <c r="D122" s="171" t="str">
        <f>VLOOKUP(C122,'Champ Classes'!A:B,2,FALSE)</f>
        <v>SU</v>
      </c>
      <c r="E122" s="172" t="str">
        <f>CONCATENATE(VLOOKUP(C122,Startlist!B:H,3,FALSE)," / ",VLOOKUP(C122,Startlist!B:H,4,FALSE))</f>
        <v>Siim Järve / Andero Alto</v>
      </c>
      <c r="F122" s="173" t="str">
        <f>VLOOKUP(C122,Startlist!B:F,5,FALSE)</f>
        <v>EST</v>
      </c>
      <c r="G122" s="172" t="str">
        <f>VLOOKUP(C122,Startlist!B:H,7,FALSE)</f>
        <v>Lada 2105</v>
      </c>
      <c r="H122" s="172" t="str">
        <f>IF(VLOOKUP(C122,Startlist!B:H,6,FALSE)="","",VLOOKUP(C122,Startlist!B:H,6,FALSE))</f>
        <v>PKM Racing</v>
      </c>
      <c r="I122" s="214" t="str">
        <f>IF(VLOOKUP(C122,Results!B:O,13,FALSE)="","Retired",VLOOKUP(C122,Results!B:O,13,FALSE))</f>
        <v>Retired</v>
      </c>
    </row>
    <row r="123" spans="1:9" ht="15">
      <c r="A123" s="169"/>
      <c r="B123" s="183"/>
      <c r="C123" s="170">
        <v>106</v>
      </c>
      <c r="D123" s="171" t="str">
        <f>VLOOKUP(C123,'Champ Classes'!A:B,2,FALSE)</f>
        <v>4WD</v>
      </c>
      <c r="E123" s="172" t="str">
        <f>CONCATENATE(VLOOKUP(C123,Startlist!B:H,3,FALSE)," / ",VLOOKUP(C123,Startlist!B:H,4,FALSE))</f>
        <v>Siim Juss / Gerdi Guljajev</v>
      </c>
      <c r="F123" s="173" t="str">
        <f>VLOOKUP(C123,Startlist!B:F,5,FALSE)</f>
        <v>EST</v>
      </c>
      <c r="G123" s="172" t="str">
        <f>VLOOKUP(C123,Startlist!B:H,7,FALSE)</f>
        <v>BMW 316TI</v>
      </c>
      <c r="H123" s="172" t="str">
        <f>IF(VLOOKUP(C123,Startlist!B:H,6,FALSE)="","",VLOOKUP(C123,Startlist!B:H,6,FALSE))</f>
        <v>Siim Juss</v>
      </c>
      <c r="I123" s="214" t="str">
        <f>IF(VLOOKUP(C123,Results!B:O,13,FALSE)="","Retired",VLOOKUP(C123,Results!B:O,13,FALSE))</f>
        <v>Retired</v>
      </c>
    </row>
    <row r="124" spans="1:9" ht="15">
      <c r="A124" s="169"/>
      <c r="B124" s="183"/>
      <c r="C124" s="170">
        <v>111</v>
      </c>
      <c r="D124" s="171" t="str">
        <f>VLOOKUP(C124,'Champ Classes'!A:B,2,FALSE)</f>
        <v>2WD-SE</v>
      </c>
      <c r="E124" s="172" t="str">
        <f>CONCATENATE(VLOOKUP(C124,Startlist!B:H,3,FALSE)," / ",VLOOKUP(C124,Startlist!B:H,4,FALSE))</f>
        <v>Valdur Komp / Revo Taar</v>
      </c>
      <c r="F124" s="173" t="str">
        <f>VLOOKUP(C124,Startlist!B:F,5,FALSE)</f>
        <v>EST</v>
      </c>
      <c r="G124" s="172" t="str">
        <f>VLOOKUP(C124,Startlist!B:H,7,FALSE)</f>
        <v>Renault Clio</v>
      </c>
      <c r="H124" s="172" t="str">
        <f>IF(VLOOKUP(C124,Startlist!B:H,6,FALSE)="","",VLOOKUP(C124,Startlist!B:H,6,FALSE))</f>
        <v>Valdur Komp</v>
      </c>
      <c r="I124" s="214" t="str">
        <f>IF(VLOOKUP(C124,Results!B:O,13,FALSE)="","Retired",VLOOKUP(C124,Results!B:O,13,FALSE))</f>
        <v>Retired</v>
      </c>
    </row>
    <row r="125" spans="1:9" ht="15">
      <c r="A125" s="169"/>
      <c r="B125" s="183"/>
      <c r="C125" s="170">
        <v>113</v>
      </c>
      <c r="D125" s="171" t="str">
        <f>VLOOKUP(C125,'Champ Classes'!A:B,2,FALSE)</f>
        <v>2WD-ST</v>
      </c>
      <c r="E125" s="172" t="str">
        <f>CONCATENATE(VLOOKUP(C125,Startlist!B:H,3,FALSE)," / ",VLOOKUP(C125,Startlist!B:H,4,FALSE))</f>
        <v>Martin Arula / Janar Eelmaa</v>
      </c>
      <c r="F125" s="173" t="str">
        <f>VLOOKUP(C125,Startlist!B:F,5,FALSE)</f>
        <v>EST</v>
      </c>
      <c r="G125" s="172" t="str">
        <f>VLOOKUP(C125,Startlist!B:H,7,FALSE)</f>
        <v>BMW 325TI</v>
      </c>
      <c r="H125" s="172" t="str">
        <f>IF(VLOOKUP(C125,Startlist!B:H,6,FALSE)="","",VLOOKUP(C125,Startlist!B:H,6,FALSE))</f>
        <v>Kiired ja Tihased</v>
      </c>
      <c r="I125" s="214" t="str">
        <f>IF(VLOOKUP(C125,Results!B:O,13,FALSE)="","Retired",VLOOKUP(C125,Results!B:O,13,FALSE))</f>
        <v>Retired</v>
      </c>
    </row>
    <row r="126" spans="1:9" ht="15">
      <c r="A126" s="169"/>
      <c r="B126" s="183"/>
      <c r="C126" s="170">
        <v>117</v>
      </c>
      <c r="D126" s="171" t="str">
        <f>VLOOKUP(C126,'Champ Classes'!A:B,2,FALSE)</f>
        <v>2WD-ST</v>
      </c>
      <c r="E126" s="172" t="str">
        <f>CONCATENATE(VLOOKUP(C126,Startlist!B:H,3,FALSE)," / ",VLOOKUP(C126,Startlist!B:H,4,FALSE))</f>
        <v>Andrus Laidre / Reimo Särg</v>
      </c>
      <c r="F126" s="173" t="str">
        <f>VLOOKUP(C126,Startlist!B:F,5,FALSE)</f>
        <v>EST</v>
      </c>
      <c r="G126" s="172" t="str">
        <f>VLOOKUP(C126,Startlist!B:H,7,FALSE)</f>
        <v>BMW 330I</v>
      </c>
      <c r="H126" s="172" t="str">
        <f>IF(VLOOKUP(C126,Startlist!B:H,6,FALSE)="","",VLOOKUP(C126,Startlist!B:H,6,FALSE))</f>
        <v>Gear Racing</v>
      </c>
      <c r="I126" s="214" t="str">
        <f>IF(VLOOKUP(C126,Results!B:O,13,FALSE)="","Retired",VLOOKUP(C126,Results!B:O,13,FALSE))</f>
        <v>Retired</v>
      </c>
    </row>
    <row r="127" spans="1:9" ht="15">
      <c r="A127" s="169"/>
      <c r="B127" s="183"/>
      <c r="C127" s="170">
        <v>128</v>
      </c>
      <c r="D127" s="171" t="str">
        <f>VLOOKUP(C127,'Champ Classes'!A:B,2,FALSE)</f>
        <v>2WD-sport</v>
      </c>
      <c r="E127" s="172" t="str">
        <f>CONCATENATE(VLOOKUP(C127,Startlist!B:H,3,FALSE)," / ",VLOOKUP(C127,Startlist!B:H,4,FALSE))</f>
        <v>Enn Laansoo, Jr. / Madis Kauts</v>
      </c>
      <c r="F127" s="173" t="str">
        <f>VLOOKUP(C127,Startlist!B:F,5,FALSE)</f>
        <v>EST</v>
      </c>
      <c r="G127" s="172" t="str">
        <f>VLOOKUP(C127,Startlist!B:H,7,FALSE)</f>
        <v>BMW 325</v>
      </c>
      <c r="H127" s="172" t="str">
        <f>IF(VLOOKUP(C127,Startlist!B:H,6,FALSE)="","",VLOOKUP(C127,Startlist!B:H,6,FALSE))</f>
        <v>Estmil.ee</v>
      </c>
      <c r="I127" s="214" t="str">
        <f>IF(VLOOKUP(C127,Results!B:O,13,FALSE)="","Retired",VLOOKUP(C127,Results!B:O,13,FALSE))</f>
        <v>Retired</v>
      </c>
    </row>
    <row r="128" spans="1:9" ht="15">
      <c r="A128" s="169"/>
      <c r="B128" s="183"/>
      <c r="C128" s="170">
        <v>130</v>
      </c>
      <c r="D128" s="171" t="str">
        <f>VLOOKUP(C128,'Champ Classes'!A:B,2,FALSE)</f>
        <v>2WD-sport</v>
      </c>
      <c r="E128" s="172" t="str">
        <f>CONCATENATE(VLOOKUP(C128,Startlist!B:H,3,FALSE)," / ",VLOOKUP(C128,Startlist!B:H,4,FALSE))</f>
        <v>Rain Kuuskmann / Tõnu Tikerpalu</v>
      </c>
      <c r="F128" s="173" t="str">
        <f>VLOOKUP(C128,Startlist!B:F,5,FALSE)</f>
        <v>EST</v>
      </c>
      <c r="G128" s="172" t="str">
        <f>VLOOKUP(C128,Startlist!B:H,7,FALSE)</f>
        <v>BMW 316I</v>
      </c>
      <c r="H128" s="172" t="str">
        <f>IF(VLOOKUP(C128,Startlist!B:H,6,FALSE)="","",VLOOKUP(C128,Startlist!B:H,6,FALSE))</f>
        <v>Kaur Motorsport</v>
      </c>
      <c r="I128" s="214" t="str">
        <f>IF(VLOOKUP(C128,Results!B:O,13,FALSE)="","Retired",VLOOKUP(C128,Results!B:O,13,FALSE))</f>
        <v>Retired</v>
      </c>
    </row>
  </sheetData>
  <sheetProtection/>
  <autoFilter ref="C7:I128"/>
  <mergeCells count="3">
    <mergeCell ref="A2:I2"/>
    <mergeCell ref="A3:I3"/>
    <mergeCell ref="A4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22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D134" sqref="D134"/>
    </sheetView>
  </sheetViews>
  <sheetFormatPr defaultColWidth="9.140625" defaultRowHeight="12.75"/>
  <cols>
    <col min="1" max="2" width="5.28125" style="14" customWidth="1"/>
    <col min="3" max="3" width="6.00390625" style="176" customWidth="1"/>
    <col min="4" max="4" width="9.421875" style="2" customWidth="1"/>
    <col min="5" max="5" width="33.8515625" style="0" bestFit="1" customWidth="1"/>
    <col min="6" max="6" width="13.28125" style="0" customWidth="1"/>
    <col min="7" max="7" width="21.140625" style="0" customWidth="1"/>
    <col min="8" max="8" width="24.8515625" style="0" bestFit="1" customWidth="1"/>
    <col min="9" max="9" width="9.140625" style="177" customWidth="1"/>
    <col min="10" max="10" width="9.140625" style="2" customWidth="1"/>
  </cols>
  <sheetData>
    <row r="1" spans="1:9" ht="9" customHeight="1">
      <c r="A1" s="35"/>
      <c r="B1" s="35"/>
      <c r="C1" s="155"/>
      <c r="D1" s="38"/>
      <c r="E1" s="18"/>
      <c r="F1" s="31"/>
      <c r="G1" s="18"/>
      <c r="H1" s="18"/>
      <c r="I1" s="156"/>
    </row>
    <row r="2" spans="1:9" ht="15" customHeight="1">
      <c r="A2" s="216" t="str">
        <f>Startlist!$F2</f>
        <v>Lääne-Eesti rahvaralli 2024</v>
      </c>
      <c r="B2" s="216"/>
      <c r="C2" s="225"/>
      <c r="D2" s="225"/>
      <c r="E2" s="225"/>
      <c r="F2" s="225"/>
      <c r="G2" s="225"/>
      <c r="H2" s="225"/>
      <c r="I2" s="225"/>
    </row>
    <row r="3" spans="1:9" ht="15.75">
      <c r="A3" s="216" t="str">
        <f>Startlist!$F3</f>
        <v>18.05.2024</v>
      </c>
      <c r="B3" s="216"/>
      <c r="C3" s="225"/>
      <c r="D3" s="225"/>
      <c r="E3" s="225"/>
      <c r="F3" s="225"/>
      <c r="G3" s="225"/>
      <c r="H3" s="225"/>
      <c r="I3" s="225"/>
    </row>
    <row r="4" spans="1:9" ht="15.75">
      <c r="A4" s="216" t="str">
        <f>Startlist!$F4</f>
        <v>Läänemaa</v>
      </c>
      <c r="B4" s="216"/>
      <c r="C4" s="225"/>
      <c r="D4" s="225"/>
      <c r="E4" s="225"/>
      <c r="F4" s="225"/>
      <c r="G4" s="225"/>
      <c r="H4" s="225"/>
      <c r="I4" s="225"/>
    </row>
    <row r="5" spans="1:9" ht="15" customHeight="1">
      <c r="A5" s="35"/>
      <c r="B5" s="35"/>
      <c r="C5" s="155"/>
      <c r="D5" s="38"/>
      <c r="E5" s="18"/>
      <c r="F5" s="18"/>
      <c r="G5" s="18"/>
      <c r="H5" s="18"/>
      <c r="I5" s="157"/>
    </row>
    <row r="6" spans="1:10" ht="15.75" customHeight="1">
      <c r="A6" s="158"/>
      <c r="B6" s="158"/>
      <c r="C6" s="159" t="s">
        <v>1577</v>
      </c>
      <c r="D6" s="160"/>
      <c r="E6" s="158"/>
      <c r="F6" s="158"/>
      <c r="G6" s="158"/>
      <c r="H6" s="158"/>
      <c r="I6" s="161"/>
      <c r="J6" s="162"/>
    </row>
    <row r="7" spans="1:10" ht="12.75">
      <c r="A7" s="184" t="s">
        <v>1544</v>
      </c>
      <c r="B7" s="185" t="s">
        <v>1545</v>
      </c>
      <c r="C7" s="163" t="s">
        <v>1293</v>
      </c>
      <c r="D7" s="164"/>
      <c r="E7" s="165" t="s">
        <v>1319</v>
      </c>
      <c r="F7" s="164"/>
      <c r="G7" s="166" t="s">
        <v>1215</v>
      </c>
      <c r="H7" s="167" t="s">
        <v>1214</v>
      </c>
      <c r="I7" s="168" t="s">
        <v>1320</v>
      </c>
      <c r="J7" s="162"/>
    </row>
    <row r="8" spans="1:10" ht="15" customHeight="1">
      <c r="A8" s="169">
        <v>1</v>
      </c>
      <c r="B8" s="183">
        <f>COUNTIF($D$1:D7,D8)+1</f>
        <v>1</v>
      </c>
      <c r="C8" s="170">
        <v>32</v>
      </c>
      <c r="D8" s="171" t="str">
        <f>VLOOKUP(C8,'Champ Classes'!A:B,2,FALSE)</f>
        <v>4WD</v>
      </c>
      <c r="E8" s="172" t="str">
        <f>CONCATENATE(VLOOKUP(C8,Startlist!B:H,3,FALSE)," / ",VLOOKUP(C8,Startlist!B:H,4,FALSE))</f>
        <v>Martin Vaga / Kristian Teern</v>
      </c>
      <c r="F8" s="173" t="str">
        <f>VLOOKUP(C8,Startlist!B:F,5,FALSE)</f>
        <v>EST</v>
      </c>
      <c r="G8" s="172" t="str">
        <f>VLOOKUP(C8,Startlist!B:H,7,FALSE)</f>
        <v>Mitsubishi Lancer Evo 8</v>
      </c>
      <c r="H8" s="172" t="str">
        <f>IF(VLOOKUP(C8,Startlist!B:H,6,FALSE)="","",VLOOKUP(C8,Startlist!B:H,6,FALSE))</f>
        <v>Thule Motorsport</v>
      </c>
      <c r="I8" s="174" t="str">
        <f>IF(VLOOKUP(C8,Results!B:O,4,FALSE)=""," Retired",VLOOKUP(C8,Results!B:O,4,FALSE))</f>
        <v> 3.12,0</v>
      </c>
      <c r="J8" s="175"/>
    </row>
    <row r="9" spans="1:10" ht="15" customHeight="1">
      <c r="A9" s="169">
        <f>A8+1</f>
        <v>2</v>
      </c>
      <c r="B9" s="183">
        <f>COUNTIF($D$1:D8,D9)+1</f>
        <v>1</v>
      </c>
      <c r="C9" s="170">
        <v>43</v>
      </c>
      <c r="D9" s="171" t="str">
        <f>VLOOKUP(C9,'Champ Classes'!A:B,2,FALSE)</f>
        <v>2WD-ST</v>
      </c>
      <c r="E9" s="172" t="str">
        <f>CONCATENATE(VLOOKUP(C9,Startlist!B:H,3,FALSE)," / ",VLOOKUP(C9,Startlist!B:H,4,FALSE))</f>
        <v>Kevin Ruddi / Geilo Valdmann</v>
      </c>
      <c r="F9" s="173" t="str">
        <f>VLOOKUP(C9,Startlist!B:F,5,FALSE)</f>
        <v>EST</v>
      </c>
      <c r="G9" s="172" t="str">
        <f>VLOOKUP(C9,Startlist!B:H,7,FALSE)</f>
        <v>BMW 316I</v>
      </c>
      <c r="H9" s="172" t="str">
        <f>IF(VLOOKUP(C9,Startlist!B:H,6,FALSE)="","",VLOOKUP(C9,Startlist!B:H,6,FALSE))</f>
        <v>Käru Tehnikaklubi</v>
      </c>
      <c r="I9" s="174" t="str">
        <f>IF(VLOOKUP(C9,Results!B:O,4,FALSE)=""," Retired",VLOOKUP(C9,Results!B:O,4,FALSE))</f>
        <v> 3.17,2</v>
      </c>
      <c r="J9" s="175"/>
    </row>
    <row r="10" spans="1:10" ht="15" customHeight="1">
      <c r="A10" s="169">
        <f aca="true" t="shared" si="0" ref="A10:A73">A9+1</f>
        <v>3</v>
      </c>
      <c r="B10" s="183">
        <f>COUNTIF($D$1:D9,D10)+1</f>
        <v>2</v>
      </c>
      <c r="C10" s="170">
        <v>85</v>
      </c>
      <c r="D10" s="171" t="str">
        <f>VLOOKUP(C10,'Champ Classes'!A:B,2,FALSE)</f>
        <v>4WD</v>
      </c>
      <c r="E10" s="172" t="str">
        <f>CONCATENATE(VLOOKUP(C10,Startlist!B:H,3,FALSE)," / ",VLOOKUP(C10,Startlist!B:H,4,FALSE))</f>
        <v>Kaido Kask / Karl Luhaäär</v>
      </c>
      <c r="F10" s="173" t="str">
        <f>VLOOKUP(C10,Startlist!B:F,5,FALSE)</f>
        <v>EST</v>
      </c>
      <c r="G10" s="172" t="str">
        <f>VLOOKUP(C10,Startlist!B:H,7,FALSE)</f>
        <v>Mitsubishi Lancer Evo 9</v>
      </c>
      <c r="H10" s="172" t="str">
        <f>IF(VLOOKUP(C10,Startlist!B:H,6,FALSE)="","",VLOOKUP(C10,Startlist!B:H,6,FALSE))</f>
        <v>A1M Motorsport</v>
      </c>
      <c r="I10" s="174" t="str">
        <f>IF(VLOOKUP(C10,Results!B:O,4,FALSE)=""," Retired",VLOOKUP(C10,Results!B:O,4,FALSE))</f>
        <v> 3.17,7</v>
      </c>
      <c r="J10" s="175"/>
    </row>
    <row r="11" spans="1:10" ht="15" customHeight="1">
      <c r="A11" s="169">
        <f t="shared" si="0"/>
        <v>4</v>
      </c>
      <c r="B11" s="183">
        <f>COUNTIF($D$1:D10,D11)+1</f>
        <v>2</v>
      </c>
      <c r="C11" s="170">
        <v>56</v>
      </c>
      <c r="D11" s="171" t="str">
        <f>VLOOKUP(C11,'Champ Classes'!A:B,2,FALSE)</f>
        <v>2WD-ST</v>
      </c>
      <c r="E11" s="172" t="str">
        <f>CONCATENATE(VLOOKUP(C11,Startlist!B:H,3,FALSE)," / ",VLOOKUP(C11,Startlist!B:H,4,FALSE))</f>
        <v>Tauri Soome / Kristjan Karlep</v>
      </c>
      <c r="F11" s="173" t="str">
        <f>VLOOKUP(C11,Startlist!B:F,5,FALSE)</f>
        <v>EST</v>
      </c>
      <c r="G11" s="172" t="str">
        <f>VLOOKUP(C11,Startlist!B:H,7,FALSE)</f>
        <v>BMW 328</v>
      </c>
      <c r="H11" s="172" t="str">
        <f>IF(VLOOKUP(C11,Startlist!B:H,6,FALSE)="","",VLOOKUP(C11,Startlist!B:H,6,FALSE))</f>
        <v>MRF Motorsport</v>
      </c>
      <c r="I11" s="174" t="str">
        <f>IF(VLOOKUP(C11,Results!B:O,4,FALSE)=""," Retired",VLOOKUP(C11,Results!B:O,4,FALSE))</f>
        <v> 3.20,1</v>
      </c>
      <c r="J11" s="175"/>
    </row>
    <row r="12" spans="1:10" ht="15" customHeight="1">
      <c r="A12" s="169">
        <f t="shared" si="0"/>
        <v>5</v>
      </c>
      <c r="B12" s="183">
        <f>COUNTIF($D$1:D11,D12)+1</f>
        <v>3</v>
      </c>
      <c r="C12" s="170">
        <v>70</v>
      </c>
      <c r="D12" s="171" t="str">
        <f>VLOOKUP(C12,'Champ Classes'!A:B,2,FALSE)</f>
        <v>2WD-ST</v>
      </c>
      <c r="E12" s="172" t="str">
        <f>CONCATENATE(VLOOKUP(C12,Startlist!B:H,3,FALSE)," / ",VLOOKUP(C12,Startlist!B:H,4,FALSE))</f>
        <v>Sulev Pärn / Karl Pärn</v>
      </c>
      <c r="F12" s="173" t="str">
        <f>VLOOKUP(C12,Startlist!B:F,5,FALSE)</f>
        <v>EST</v>
      </c>
      <c r="G12" s="172" t="str">
        <f>VLOOKUP(C12,Startlist!B:H,7,FALSE)</f>
        <v>BMW 318I</v>
      </c>
      <c r="H12" s="172" t="str">
        <f>IF(VLOOKUP(C12,Startlist!B:H,6,FALSE)="","",VLOOKUP(C12,Startlist!B:H,6,FALSE))</f>
        <v>Käru Tehnikaklubi</v>
      </c>
      <c r="I12" s="174" t="str">
        <f>IF(VLOOKUP(C12,Results!B:O,4,FALSE)=""," Retired",VLOOKUP(C12,Results!B:O,4,FALSE))</f>
        <v> 3.21,2</v>
      </c>
      <c r="J12" s="175"/>
    </row>
    <row r="13" spans="1:10" ht="15" customHeight="1">
      <c r="A13" s="169">
        <f t="shared" si="0"/>
        <v>6</v>
      </c>
      <c r="B13" s="183">
        <f>COUNTIF($D$1:D12,D13)+1</f>
        <v>3</v>
      </c>
      <c r="C13" s="170">
        <v>47</v>
      </c>
      <c r="D13" s="171" t="str">
        <f>VLOOKUP(C13,'Champ Classes'!A:B,2,FALSE)</f>
        <v>4WD</v>
      </c>
      <c r="E13" s="172" t="str">
        <f>CONCATENATE(VLOOKUP(C13,Startlist!B:H,3,FALSE)," / ",VLOOKUP(C13,Startlist!B:H,4,FALSE))</f>
        <v>Mirek Matikainen / Keith Vähi</v>
      </c>
      <c r="F13" s="173" t="str">
        <f>VLOOKUP(C13,Startlist!B:F,5,FALSE)</f>
        <v>EST</v>
      </c>
      <c r="G13" s="172" t="str">
        <f>VLOOKUP(C13,Startlist!B:H,7,FALSE)</f>
        <v>Subaru Impreza WRX STI</v>
      </c>
      <c r="H13" s="172" t="str">
        <f>IF(VLOOKUP(C13,Startlist!B:H,6,FALSE)="","",VLOOKUP(C13,Startlist!B:H,6,FALSE))</f>
        <v>Mikkor Saekoda OÜ</v>
      </c>
      <c r="I13" s="174" t="str">
        <f>IF(VLOOKUP(C13,Results!B:O,4,FALSE)=""," Retired",VLOOKUP(C13,Results!B:O,4,FALSE))</f>
        <v> 3.21,4</v>
      </c>
      <c r="J13" s="175"/>
    </row>
    <row r="14" spans="1:10" ht="15" customHeight="1">
      <c r="A14" s="169">
        <f t="shared" si="0"/>
        <v>7</v>
      </c>
      <c r="B14" s="183">
        <f>COUNTIF($D$1:D13,D14)+1</f>
        <v>4</v>
      </c>
      <c r="C14" s="170">
        <v>55</v>
      </c>
      <c r="D14" s="171" t="str">
        <f>VLOOKUP(C14,'Champ Classes'!A:B,2,FALSE)</f>
        <v>2WD-ST</v>
      </c>
      <c r="E14" s="172" t="str">
        <f>CONCATENATE(VLOOKUP(C14,Startlist!B:H,3,FALSE)," / ",VLOOKUP(C14,Startlist!B:H,4,FALSE))</f>
        <v>Kauri Päästel / Teet Varik</v>
      </c>
      <c r="F14" s="173" t="str">
        <f>VLOOKUP(C14,Startlist!B:F,5,FALSE)</f>
        <v>EST</v>
      </c>
      <c r="G14" s="172" t="str">
        <f>VLOOKUP(C14,Startlist!B:H,7,FALSE)</f>
        <v>BMW 318</v>
      </c>
      <c r="H14" s="172" t="str">
        <f>IF(VLOOKUP(C14,Startlist!B:H,6,FALSE)="","",VLOOKUP(C14,Startlist!B:H,6,FALSE))</f>
        <v>HL AUTO</v>
      </c>
      <c r="I14" s="174" t="str">
        <f>IF(VLOOKUP(C14,Results!B:O,4,FALSE)=""," Retired",VLOOKUP(C14,Results!B:O,4,FALSE))</f>
        <v> 3.21,4</v>
      </c>
      <c r="J14" s="175"/>
    </row>
    <row r="15" spans="1:10" ht="15" customHeight="1">
      <c r="A15" s="169">
        <f t="shared" si="0"/>
        <v>8</v>
      </c>
      <c r="B15" s="183">
        <f>COUNTIF($D$1:D14,D15)+1</f>
        <v>5</v>
      </c>
      <c r="C15" s="170">
        <v>74</v>
      </c>
      <c r="D15" s="171" t="str">
        <f>VLOOKUP(C15,'Champ Classes'!A:B,2,FALSE)</f>
        <v>2WD-ST</v>
      </c>
      <c r="E15" s="172" t="str">
        <f>CONCATENATE(VLOOKUP(C15,Startlist!B:H,3,FALSE)," / ",VLOOKUP(C15,Startlist!B:H,4,FALSE))</f>
        <v>Robert Peetson / Kenno Ploomipuu</v>
      </c>
      <c r="F15" s="173" t="str">
        <f>VLOOKUP(C15,Startlist!B:F,5,FALSE)</f>
        <v>EST</v>
      </c>
      <c r="G15" s="172" t="str">
        <f>VLOOKUP(C15,Startlist!B:H,7,FALSE)</f>
        <v>BMW 325I</v>
      </c>
      <c r="H15" s="172" t="str">
        <f>IF(VLOOKUP(C15,Startlist!B:H,6,FALSE)="","",VLOOKUP(C15,Startlist!B:H,6,FALSE))</f>
        <v>HRT Team</v>
      </c>
      <c r="I15" s="174" t="str">
        <f>IF(VLOOKUP(C15,Results!B:O,4,FALSE)=""," Retired",VLOOKUP(C15,Results!B:O,4,FALSE))</f>
        <v> 3.21,6</v>
      </c>
      <c r="J15" s="175"/>
    </row>
    <row r="16" spans="1:10" ht="15" customHeight="1">
      <c r="A16" s="169">
        <f t="shared" si="0"/>
        <v>9</v>
      </c>
      <c r="B16" s="183">
        <f>COUNTIF($D$1:D15,D16)+1</f>
        <v>4</v>
      </c>
      <c r="C16" s="170">
        <v>37</v>
      </c>
      <c r="D16" s="171" t="str">
        <f>VLOOKUP(C16,'Champ Classes'!A:B,2,FALSE)</f>
        <v>4WD</v>
      </c>
      <c r="E16" s="172" t="str">
        <f>CONCATENATE(VLOOKUP(C16,Startlist!B:H,3,FALSE)," / ",VLOOKUP(C16,Startlist!B:H,4,FALSE))</f>
        <v>Kevin Kangur / Oti Maat</v>
      </c>
      <c r="F16" s="173" t="str">
        <f>VLOOKUP(C16,Startlist!B:F,5,FALSE)</f>
        <v>EST</v>
      </c>
      <c r="G16" s="172" t="str">
        <f>VLOOKUP(C16,Startlist!B:H,7,FALSE)</f>
        <v>Subaru Impreza WRX STI</v>
      </c>
      <c r="H16" s="172">
        <f>IF(VLOOKUP(C16,Startlist!B:H,6,FALSE)="","",VLOOKUP(C16,Startlist!B:H,6,FALSE))</f>
      </c>
      <c r="I16" s="174" t="str">
        <f>IF(VLOOKUP(C16,Results!B:O,4,FALSE)=""," Retired",VLOOKUP(C16,Results!B:O,4,FALSE))</f>
        <v> 3.22,1</v>
      </c>
      <c r="J16" s="175"/>
    </row>
    <row r="17" spans="1:10" ht="15" customHeight="1">
      <c r="A17" s="169">
        <f t="shared" si="0"/>
        <v>10</v>
      </c>
      <c r="B17" s="183">
        <f>COUNTIF($D$1:D16,D17)+1</f>
        <v>5</v>
      </c>
      <c r="C17" s="170">
        <v>41</v>
      </c>
      <c r="D17" s="171" t="str">
        <f>VLOOKUP(C17,'Champ Classes'!A:B,2,FALSE)</f>
        <v>4WD</v>
      </c>
      <c r="E17" s="172" t="str">
        <f>CONCATENATE(VLOOKUP(C17,Startlist!B:H,3,FALSE)," / ",VLOOKUP(C17,Startlist!B:H,4,FALSE))</f>
        <v>Kaupo Ennomäe / Patrick Juhe</v>
      </c>
      <c r="F17" s="173" t="str">
        <f>VLOOKUP(C17,Startlist!B:F,5,FALSE)</f>
        <v>EST</v>
      </c>
      <c r="G17" s="172" t="str">
        <f>VLOOKUP(C17,Startlist!B:H,7,FALSE)</f>
        <v>Toyota Yaris</v>
      </c>
      <c r="H17" s="172" t="str">
        <f>IF(VLOOKUP(C17,Startlist!B:H,6,FALSE)="","",VLOOKUP(C17,Startlist!B:H,6,FALSE))</f>
        <v>Kaupo Ennomäe</v>
      </c>
      <c r="I17" s="174" t="str">
        <f>IF(VLOOKUP(C17,Results!B:O,4,FALSE)=""," Retired",VLOOKUP(C17,Results!B:O,4,FALSE))</f>
        <v> 3.23,2</v>
      </c>
      <c r="J17" s="175"/>
    </row>
    <row r="18" spans="1:10" ht="15" customHeight="1">
      <c r="A18" s="169">
        <f t="shared" si="0"/>
        <v>11</v>
      </c>
      <c r="B18" s="183">
        <f>COUNTIF($D$1:D17,D18)+1</f>
        <v>6</v>
      </c>
      <c r="C18" s="170">
        <v>57</v>
      </c>
      <c r="D18" s="171" t="str">
        <f>VLOOKUP(C18,'Champ Classes'!A:B,2,FALSE)</f>
        <v>2WD-ST</v>
      </c>
      <c r="E18" s="172" t="str">
        <f>CONCATENATE(VLOOKUP(C18,Startlist!B:H,3,FALSE)," / ",VLOOKUP(C18,Startlist!B:H,4,FALSE))</f>
        <v>Tauri Nõgu / Priit Nõgu</v>
      </c>
      <c r="F18" s="173" t="str">
        <f>VLOOKUP(C18,Startlist!B:F,5,FALSE)</f>
        <v>EST</v>
      </c>
      <c r="G18" s="172" t="str">
        <f>VLOOKUP(C18,Startlist!B:H,7,FALSE)</f>
        <v>BMW 325TI</v>
      </c>
      <c r="H18" s="172" t="str">
        <f>IF(VLOOKUP(C18,Startlist!B:H,6,FALSE)="","",VLOOKUP(C18,Startlist!B:H,6,FALSE))</f>
        <v>Thule Motorsport</v>
      </c>
      <c r="I18" s="174" t="str">
        <f>IF(VLOOKUP(C18,Results!B:O,4,FALSE)=""," Retired",VLOOKUP(C18,Results!B:O,4,FALSE))</f>
        <v> 3.24,0</v>
      </c>
      <c r="J18" s="175"/>
    </row>
    <row r="19" spans="1:10" ht="15" customHeight="1">
      <c r="A19" s="169">
        <f t="shared" si="0"/>
        <v>12</v>
      </c>
      <c r="B19" s="183">
        <f>COUNTIF($D$1:D18,D19)+1</f>
        <v>7</v>
      </c>
      <c r="C19" s="170">
        <v>71</v>
      </c>
      <c r="D19" s="171" t="str">
        <f>VLOOKUP(C19,'Champ Classes'!A:B,2,FALSE)</f>
        <v>2WD-ST</v>
      </c>
      <c r="E19" s="172" t="str">
        <f>CONCATENATE(VLOOKUP(C19,Startlist!B:H,3,FALSE)," / ",VLOOKUP(C19,Startlist!B:H,4,FALSE))</f>
        <v>Margo Lipp / Karl-Martin Pika</v>
      </c>
      <c r="F19" s="173" t="str">
        <f>VLOOKUP(C19,Startlist!B:F,5,FALSE)</f>
        <v>EST</v>
      </c>
      <c r="G19" s="172" t="str">
        <f>VLOOKUP(C19,Startlist!B:H,7,FALSE)</f>
        <v>BMW 320I</v>
      </c>
      <c r="H19" s="172" t="str">
        <f>IF(VLOOKUP(C19,Startlist!B:H,6,FALSE)="","",VLOOKUP(C19,Startlist!B:H,6,FALSE))</f>
        <v>Margo Lipp</v>
      </c>
      <c r="I19" s="174" t="str">
        <f>IF(VLOOKUP(C19,Results!B:O,4,FALSE)=""," Retired",VLOOKUP(C19,Results!B:O,4,FALSE))</f>
        <v> 3.24,0</v>
      </c>
      <c r="J19" s="175"/>
    </row>
    <row r="20" spans="1:10" ht="15" customHeight="1">
      <c r="A20" s="169">
        <f t="shared" si="0"/>
        <v>13</v>
      </c>
      <c r="B20" s="183">
        <f>COUNTIF($D$1:D19,D20)+1</f>
        <v>6</v>
      </c>
      <c r="C20" s="170">
        <v>31</v>
      </c>
      <c r="D20" s="171" t="str">
        <f>VLOOKUP(C20,'Champ Classes'!A:B,2,FALSE)</f>
        <v>4WD</v>
      </c>
      <c r="E20" s="172" t="str">
        <f>CONCATENATE(VLOOKUP(C20,Startlist!B:H,3,FALSE)," / ",VLOOKUP(C20,Startlist!B:H,4,FALSE))</f>
        <v>Urmo Kaasik / Ingvar Mägi</v>
      </c>
      <c r="F20" s="173" t="str">
        <f>VLOOKUP(C20,Startlist!B:F,5,FALSE)</f>
        <v>EST</v>
      </c>
      <c r="G20" s="172" t="str">
        <f>VLOOKUP(C20,Startlist!B:H,7,FALSE)</f>
        <v>Toyota Yaris</v>
      </c>
      <c r="H20" s="172" t="str">
        <f>IF(VLOOKUP(C20,Startlist!B:H,6,FALSE)="","",VLOOKUP(C20,Startlist!B:H,6,FALSE))</f>
        <v>Ingvar Mägi</v>
      </c>
      <c r="I20" s="174" t="str">
        <f>IF(VLOOKUP(C20,Results!B:O,4,FALSE)=""," Retired",VLOOKUP(C20,Results!B:O,4,FALSE))</f>
        <v> 3.24,5</v>
      </c>
      <c r="J20" s="175"/>
    </row>
    <row r="21" spans="1:10" ht="15" customHeight="1">
      <c r="A21" s="169">
        <f t="shared" si="0"/>
        <v>14</v>
      </c>
      <c r="B21" s="183">
        <f>COUNTIF($D$1:D20,D21)+1</f>
        <v>8</v>
      </c>
      <c r="C21" s="170">
        <v>98</v>
      </c>
      <c r="D21" s="171" t="str">
        <f>VLOOKUP(C21,'Champ Classes'!A:B,2,FALSE)</f>
        <v>2WD-ST</v>
      </c>
      <c r="E21" s="172" t="str">
        <f>CONCATENATE(VLOOKUP(C21,Startlist!B:H,3,FALSE)," / ",VLOOKUP(C21,Startlist!B:H,4,FALSE))</f>
        <v>Rait Reiman / Rauno Hõrak</v>
      </c>
      <c r="F21" s="173" t="str">
        <f>VLOOKUP(C21,Startlist!B:F,5,FALSE)</f>
        <v>EST</v>
      </c>
      <c r="G21" s="172" t="str">
        <f>VLOOKUP(C21,Startlist!B:H,7,FALSE)</f>
        <v>BMW 320I</v>
      </c>
      <c r="H21" s="172" t="str">
        <f>IF(VLOOKUP(C21,Startlist!B:H,6,FALSE)="","",VLOOKUP(C21,Startlist!B:H,6,FALSE))</f>
        <v>360Auto</v>
      </c>
      <c r="I21" s="174" t="str">
        <f>IF(VLOOKUP(C21,Results!B:O,4,FALSE)=""," Retired",VLOOKUP(C21,Results!B:O,4,FALSE))</f>
        <v> 3.24,7</v>
      </c>
      <c r="J21" s="175"/>
    </row>
    <row r="22" spans="1:9" ht="15">
      <c r="A22" s="169">
        <f t="shared" si="0"/>
        <v>15</v>
      </c>
      <c r="B22" s="183">
        <f>COUNTIF($D$1:D21,D22)+1</f>
        <v>7</v>
      </c>
      <c r="C22" s="170">
        <v>33</v>
      </c>
      <c r="D22" s="171" t="str">
        <f>VLOOKUP(C22,'Champ Classes'!A:B,2,FALSE)</f>
        <v>4WD</v>
      </c>
      <c r="E22" s="172" t="str">
        <f>CONCATENATE(VLOOKUP(C22,Startlist!B:H,3,FALSE)," / ",VLOOKUP(C22,Startlist!B:H,4,FALSE))</f>
        <v>Robin Pruul / Rein Tikka</v>
      </c>
      <c r="F22" s="173" t="str">
        <f>VLOOKUP(C22,Startlist!B:F,5,FALSE)</f>
        <v>EST</v>
      </c>
      <c r="G22" s="172" t="str">
        <f>VLOOKUP(C22,Startlist!B:H,7,FALSE)</f>
        <v>Subaru Impreza</v>
      </c>
      <c r="H22" s="172" t="str">
        <f>IF(VLOOKUP(C22,Startlist!B:H,6,FALSE)="","",VLOOKUP(C22,Startlist!B:H,6,FALSE))</f>
        <v>HRK</v>
      </c>
      <c r="I22" s="174" t="str">
        <f>IF(VLOOKUP(C22,Results!B:O,4,FALSE)=""," Retired",VLOOKUP(C22,Results!B:O,4,FALSE))</f>
        <v> 3.24,8</v>
      </c>
    </row>
    <row r="23" spans="1:9" ht="15">
      <c r="A23" s="169">
        <f t="shared" si="0"/>
        <v>16</v>
      </c>
      <c r="B23" s="183">
        <f>COUNTIF($D$1:D22,D23)+1</f>
        <v>8</v>
      </c>
      <c r="C23" s="170">
        <v>35</v>
      </c>
      <c r="D23" s="171" t="str">
        <f>VLOOKUP(C23,'Champ Classes'!A:B,2,FALSE)</f>
        <v>4WD</v>
      </c>
      <c r="E23" s="172" t="str">
        <f>CONCATENATE(VLOOKUP(C23,Startlist!B:H,3,FALSE)," / ",VLOOKUP(C23,Startlist!B:H,4,FALSE))</f>
        <v>Marko Eespakk / Eva Lota Eespakk</v>
      </c>
      <c r="F23" s="173" t="str">
        <f>VLOOKUP(C23,Startlist!B:F,5,FALSE)</f>
        <v>EST</v>
      </c>
      <c r="G23" s="172" t="str">
        <f>VLOOKUP(C23,Startlist!B:H,7,FALSE)</f>
        <v>Audi S1</v>
      </c>
      <c r="H23" s="172" t="str">
        <f>IF(VLOOKUP(C23,Startlist!B:H,6,FALSE)="","",VLOOKUP(C23,Startlist!B:H,6,FALSE))</f>
        <v>HRK</v>
      </c>
      <c r="I23" s="174" t="str">
        <f>IF(VLOOKUP(C23,Results!B:O,4,FALSE)=""," Retired",VLOOKUP(C23,Results!B:O,4,FALSE))</f>
        <v> 3.25,1</v>
      </c>
    </row>
    <row r="24" spans="1:9" ht="15">
      <c r="A24" s="169">
        <f t="shared" si="0"/>
        <v>17</v>
      </c>
      <c r="B24" s="183">
        <f>COUNTIF($D$1:D23,D24)+1</f>
        <v>9</v>
      </c>
      <c r="C24" s="170">
        <v>36</v>
      </c>
      <c r="D24" s="171" t="str">
        <f>VLOOKUP(C24,'Champ Classes'!A:B,2,FALSE)</f>
        <v>4WD</v>
      </c>
      <c r="E24" s="172" t="str">
        <f>CONCATENATE(VLOOKUP(C24,Startlist!B:H,3,FALSE)," / ",VLOOKUP(C24,Startlist!B:H,4,FALSE))</f>
        <v>Merkko Haljasmets / Harri Jõessar</v>
      </c>
      <c r="F24" s="173" t="str">
        <f>VLOOKUP(C24,Startlist!B:F,5,FALSE)</f>
        <v>EST</v>
      </c>
      <c r="G24" s="172" t="str">
        <f>VLOOKUP(C24,Startlist!B:H,7,FALSE)</f>
        <v>Mitsubishi Lancer Evo</v>
      </c>
      <c r="H24" s="172" t="str">
        <f>IF(VLOOKUP(C24,Startlist!B:H,6,FALSE)="","",VLOOKUP(C24,Startlist!B:H,6,FALSE))</f>
        <v>Ööbiku.ee</v>
      </c>
      <c r="I24" s="174" t="str">
        <f>IF(VLOOKUP(C24,Results!B:O,4,FALSE)=""," Retired",VLOOKUP(C24,Results!B:O,4,FALSE))</f>
        <v> 3.25,2</v>
      </c>
    </row>
    <row r="25" spans="1:9" ht="15">
      <c r="A25" s="169">
        <f t="shared" si="0"/>
        <v>18</v>
      </c>
      <c r="B25" s="183">
        <f>COUNTIF($D$1:D24,D25)+1</f>
        <v>9</v>
      </c>
      <c r="C25" s="170">
        <v>72</v>
      </c>
      <c r="D25" s="171" t="str">
        <f>VLOOKUP(C25,'Champ Classes'!A:B,2,FALSE)</f>
        <v>2WD-ST</v>
      </c>
      <c r="E25" s="172" t="str">
        <f>CONCATENATE(VLOOKUP(C25,Startlist!B:H,3,FALSE)," / ",VLOOKUP(C25,Startlist!B:H,4,FALSE))</f>
        <v>Aivo Lillepuu / Taavi Udevald</v>
      </c>
      <c r="F25" s="173" t="str">
        <f>VLOOKUP(C25,Startlist!B:F,5,FALSE)</f>
        <v>EST</v>
      </c>
      <c r="G25" s="172" t="str">
        <f>VLOOKUP(C25,Startlist!B:H,7,FALSE)</f>
        <v>BMW Compact</v>
      </c>
      <c r="H25" s="172" t="str">
        <f>IF(VLOOKUP(C25,Startlist!B:H,6,FALSE)="","",VLOOKUP(C25,Startlist!B:H,6,FALSE))</f>
        <v>Aivo Lillepuu</v>
      </c>
      <c r="I25" s="174" t="str">
        <f>IF(VLOOKUP(C25,Results!B:O,4,FALSE)=""," Retired",VLOOKUP(C25,Results!B:O,4,FALSE))</f>
        <v> 3.25,2</v>
      </c>
    </row>
    <row r="26" spans="1:9" ht="15">
      <c r="A26" s="169">
        <f t="shared" si="0"/>
        <v>19</v>
      </c>
      <c r="B26" s="183">
        <f>COUNTIF($D$1:D25,D26)+1</f>
        <v>10</v>
      </c>
      <c r="C26" s="170">
        <v>34</v>
      </c>
      <c r="D26" s="171" t="str">
        <f>VLOOKUP(C26,'Champ Classes'!A:B,2,FALSE)</f>
        <v>4WD</v>
      </c>
      <c r="E26" s="172" t="str">
        <f>CONCATENATE(VLOOKUP(C26,Startlist!B:H,3,FALSE)," / ",VLOOKUP(C26,Startlist!B:H,4,FALSE))</f>
        <v>Kristjan Hansson / Kalmer Kase</v>
      </c>
      <c r="F26" s="173" t="str">
        <f>VLOOKUP(C26,Startlist!B:F,5,FALSE)</f>
        <v>EST</v>
      </c>
      <c r="G26" s="172" t="str">
        <f>VLOOKUP(C26,Startlist!B:H,7,FALSE)</f>
        <v>Subaru Impreza WRX STI</v>
      </c>
      <c r="H26" s="172" t="str">
        <f>IF(VLOOKUP(C26,Startlist!B:H,6,FALSE)="","",VLOOKUP(C26,Startlist!B:H,6,FALSE))</f>
        <v>REHVIDPLUSS</v>
      </c>
      <c r="I26" s="174" t="str">
        <f>IF(VLOOKUP(C26,Results!B:O,4,FALSE)=""," Retired",VLOOKUP(C26,Results!B:O,4,FALSE))</f>
        <v> 3.25,4</v>
      </c>
    </row>
    <row r="27" spans="1:9" ht="15">
      <c r="A27" s="169">
        <f t="shared" si="0"/>
        <v>20</v>
      </c>
      <c r="B27" s="183">
        <f>COUNTIF($D$1:D26,D27)+1</f>
        <v>11</v>
      </c>
      <c r="C27" s="170">
        <v>123</v>
      </c>
      <c r="D27" s="171" t="str">
        <f>VLOOKUP(C27,'Champ Classes'!A:B,2,FALSE)</f>
        <v>4WD</v>
      </c>
      <c r="E27" s="172" t="str">
        <f>CONCATENATE(VLOOKUP(C27,Startlist!B:H,3,FALSE)," / ",VLOOKUP(C27,Startlist!B:H,4,FALSE))</f>
        <v>Arlis Lond / Ralf Laansoo</v>
      </c>
      <c r="F27" s="173" t="str">
        <f>VLOOKUP(C27,Startlist!B:F,5,FALSE)</f>
        <v>EST</v>
      </c>
      <c r="G27" s="172" t="str">
        <f>VLOOKUP(C27,Startlist!B:H,7,FALSE)</f>
        <v>Volkswagen Golf</v>
      </c>
      <c r="H27" s="172" t="str">
        <f>IF(VLOOKUP(C27,Startlist!B:H,6,FALSE)="","",VLOOKUP(C27,Startlist!B:H,6,FALSE))</f>
        <v>Arlis Lond</v>
      </c>
      <c r="I27" s="174" t="str">
        <f>IF(VLOOKUP(C27,Results!B:O,4,FALSE)=""," Retired",VLOOKUP(C27,Results!B:O,4,FALSE))</f>
        <v> 3.25,7</v>
      </c>
    </row>
    <row r="28" spans="1:9" ht="15">
      <c r="A28" s="169">
        <f t="shared" si="0"/>
        <v>21</v>
      </c>
      <c r="B28" s="183">
        <f>COUNTIF($D$1:D27,D28)+1</f>
        <v>12</v>
      </c>
      <c r="C28" s="170">
        <v>38</v>
      </c>
      <c r="D28" s="171" t="str">
        <f>VLOOKUP(C28,'Champ Classes'!A:B,2,FALSE)</f>
        <v>4WD</v>
      </c>
      <c r="E28" s="172" t="str">
        <f>CONCATENATE(VLOOKUP(C28,Startlist!B:H,3,FALSE)," / ",VLOOKUP(C28,Startlist!B:H,4,FALSE))</f>
        <v>Kermo Vahejõe / Marten Madison</v>
      </c>
      <c r="F28" s="173" t="str">
        <f>VLOOKUP(C28,Startlist!B:F,5,FALSE)</f>
        <v>EST</v>
      </c>
      <c r="G28" s="172" t="str">
        <f>VLOOKUP(C28,Startlist!B:H,7,FALSE)</f>
        <v>Mitsubishi Lancer Evo</v>
      </c>
      <c r="H28" s="172" t="str">
        <f>IF(VLOOKUP(C28,Startlist!B:H,6,FALSE)="","",VLOOKUP(C28,Startlist!B:H,6,FALSE))</f>
        <v>Kermo Vahejõe</v>
      </c>
      <c r="I28" s="174" t="str">
        <f>IF(VLOOKUP(C28,Results!B:O,4,FALSE)=""," Retired",VLOOKUP(C28,Results!B:O,4,FALSE))</f>
        <v> 3.27,1</v>
      </c>
    </row>
    <row r="29" spans="1:9" ht="15">
      <c r="A29" s="169">
        <f t="shared" si="0"/>
        <v>22</v>
      </c>
      <c r="B29" s="183">
        <f>COUNTIF($D$1:D28,D29)+1</f>
        <v>1</v>
      </c>
      <c r="C29" s="170">
        <v>40</v>
      </c>
      <c r="D29" s="171" t="str">
        <f>VLOOKUP(C29,'Champ Classes'!A:B,2,FALSE)</f>
        <v>2WD-VE</v>
      </c>
      <c r="E29" s="172" t="str">
        <f>CONCATENATE(VLOOKUP(C29,Startlist!B:H,3,FALSE)," / ",VLOOKUP(C29,Startlist!B:H,4,FALSE))</f>
        <v>Elvis Leinberg / Estrit Aasma</v>
      </c>
      <c r="F29" s="173" t="str">
        <f>VLOOKUP(C29,Startlist!B:F,5,FALSE)</f>
        <v>EST</v>
      </c>
      <c r="G29" s="172" t="str">
        <f>VLOOKUP(C29,Startlist!B:H,7,FALSE)</f>
        <v>Honda Civic</v>
      </c>
      <c r="H29" s="172" t="str">
        <f>IF(VLOOKUP(C29,Startlist!B:H,6,FALSE)="","",VLOOKUP(C29,Startlist!B:H,6,FALSE))</f>
        <v>Juuru Tehnikaklubi</v>
      </c>
      <c r="I29" s="174" t="str">
        <f>IF(VLOOKUP(C29,Results!B:O,4,FALSE)=""," Retired",VLOOKUP(C29,Results!B:O,4,FALSE))</f>
        <v> 3.27,1</v>
      </c>
    </row>
    <row r="30" spans="1:9" ht="15">
      <c r="A30" s="169">
        <f t="shared" si="0"/>
        <v>23</v>
      </c>
      <c r="B30" s="183">
        <f>COUNTIF($D$1:D29,D30)+1</f>
        <v>10</v>
      </c>
      <c r="C30" s="170">
        <v>86</v>
      </c>
      <c r="D30" s="171" t="str">
        <f>VLOOKUP(C30,'Champ Classes'!A:B,2,FALSE)</f>
        <v>2WD-ST</v>
      </c>
      <c r="E30" s="172" t="str">
        <f>CONCATENATE(VLOOKUP(C30,Startlist!B:H,3,FALSE)," / ",VLOOKUP(C30,Startlist!B:H,4,FALSE))</f>
        <v>Henri Ääremaa / Erkki Ääremaa</v>
      </c>
      <c r="F30" s="173" t="str">
        <f>VLOOKUP(C30,Startlist!B:F,5,FALSE)</f>
        <v>EST</v>
      </c>
      <c r="G30" s="172" t="str">
        <f>VLOOKUP(C30,Startlist!B:H,7,FALSE)</f>
        <v>BMW 328</v>
      </c>
      <c r="H30" s="172" t="str">
        <f>IF(VLOOKUP(C30,Startlist!B:H,6,FALSE)="","",VLOOKUP(C30,Startlist!B:H,6,FALSE))</f>
        <v>Erkki Ääremaa</v>
      </c>
      <c r="I30" s="174" t="str">
        <f>IF(VLOOKUP(C30,Results!B:O,4,FALSE)=""," Retired",VLOOKUP(C30,Results!B:O,4,FALSE))</f>
        <v> 3.27,2</v>
      </c>
    </row>
    <row r="31" spans="1:9" ht="15">
      <c r="A31" s="169">
        <f t="shared" si="0"/>
        <v>24</v>
      </c>
      <c r="B31" s="183">
        <f>COUNTIF($D$1:D30,D31)+1</f>
        <v>11</v>
      </c>
      <c r="C31" s="170">
        <v>114</v>
      </c>
      <c r="D31" s="171" t="str">
        <f>VLOOKUP(C31,'Champ Classes'!A:B,2,FALSE)</f>
        <v>2WD-ST</v>
      </c>
      <c r="E31" s="172" t="str">
        <f>CONCATENATE(VLOOKUP(C31,Startlist!B:H,3,FALSE)," / ",VLOOKUP(C31,Startlist!B:H,4,FALSE))</f>
        <v>Kristen Volkov / Erki Eksin</v>
      </c>
      <c r="F31" s="173" t="str">
        <f>VLOOKUP(C31,Startlist!B:F,5,FALSE)</f>
        <v>EST</v>
      </c>
      <c r="G31" s="172" t="str">
        <f>VLOOKUP(C31,Startlist!B:H,7,FALSE)</f>
        <v>BMW 323</v>
      </c>
      <c r="H31" s="172" t="str">
        <f>IF(VLOOKUP(C31,Startlist!B:H,6,FALSE)="","",VLOOKUP(C31,Startlist!B:H,6,FALSE))</f>
        <v>360Auto</v>
      </c>
      <c r="I31" s="174" t="str">
        <f>IF(VLOOKUP(C31,Results!B:O,4,FALSE)=""," Retired",VLOOKUP(C31,Results!B:O,4,FALSE))</f>
        <v> 3.27,9</v>
      </c>
    </row>
    <row r="32" spans="1:9" ht="15">
      <c r="A32" s="169">
        <f t="shared" si="0"/>
        <v>25</v>
      </c>
      <c r="B32" s="183">
        <f>COUNTIF($D$1:D31,D32)+1</f>
        <v>1</v>
      </c>
      <c r="C32" s="170">
        <v>122</v>
      </c>
      <c r="D32" s="171" t="str">
        <f>VLOOKUP(C32,'Champ Classes'!A:B,2,FALSE)</f>
        <v>2WD-VT</v>
      </c>
      <c r="E32" s="172" t="str">
        <f>CONCATENATE(VLOOKUP(C32,Startlist!B:H,3,FALSE)," / ",VLOOKUP(C32,Startlist!B:H,4,FALSE))</f>
        <v>Martti Hoop / Siim Klaassen</v>
      </c>
      <c r="F32" s="173" t="str">
        <f>VLOOKUP(C32,Startlist!B:F,5,FALSE)</f>
        <v>EST</v>
      </c>
      <c r="G32" s="172" t="str">
        <f>VLOOKUP(C32,Startlist!B:H,7,FALSE)</f>
        <v>Toyota M3</v>
      </c>
      <c r="H32" s="172">
        <f>IF(VLOOKUP(C32,Startlist!B:H,6,FALSE)="","",VLOOKUP(C32,Startlist!B:H,6,FALSE))</f>
      </c>
      <c r="I32" s="174" t="str">
        <f>IF(VLOOKUP(C32,Results!B:O,4,FALSE)=""," Retired",VLOOKUP(C32,Results!B:O,4,FALSE))</f>
        <v> 3.28,2</v>
      </c>
    </row>
    <row r="33" spans="1:9" ht="15">
      <c r="A33" s="169">
        <f t="shared" si="0"/>
        <v>26</v>
      </c>
      <c r="B33" s="183">
        <f>COUNTIF($D$1:D32,D33)+1</f>
        <v>12</v>
      </c>
      <c r="C33" s="170">
        <v>84</v>
      </c>
      <c r="D33" s="171" t="str">
        <f>VLOOKUP(C33,'Champ Classes'!A:B,2,FALSE)</f>
        <v>2WD-ST</v>
      </c>
      <c r="E33" s="172" t="str">
        <f>CONCATENATE(VLOOKUP(C33,Startlist!B:H,3,FALSE)," / ",VLOOKUP(C33,Startlist!B:H,4,FALSE))</f>
        <v>Janno Johanson / Aldo Sander</v>
      </c>
      <c r="F33" s="173" t="str">
        <f>VLOOKUP(C33,Startlist!B:F,5,FALSE)</f>
        <v>EST</v>
      </c>
      <c r="G33" s="172" t="str">
        <f>VLOOKUP(C33,Startlist!B:H,7,FALSE)</f>
        <v>BMW 325I</v>
      </c>
      <c r="H33" s="172" t="str">
        <f>IF(VLOOKUP(C33,Startlist!B:H,6,FALSE)="","",VLOOKUP(C33,Startlist!B:H,6,FALSE))</f>
        <v>Käru Tehnikaklubi</v>
      </c>
      <c r="I33" s="174" t="str">
        <f>IF(VLOOKUP(C33,Results!B:O,4,FALSE)=""," Retired",VLOOKUP(C33,Results!B:O,4,FALSE))</f>
        <v> 3.29,2</v>
      </c>
    </row>
    <row r="34" spans="1:9" ht="15">
      <c r="A34" s="169">
        <f t="shared" si="0"/>
        <v>27</v>
      </c>
      <c r="B34" s="183">
        <f>COUNTIF($D$1:D33,D34)+1</f>
        <v>13</v>
      </c>
      <c r="C34" s="170">
        <v>61</v>
      </c>
      <c r="D34" s="171" t="str">
        <f>VLOOKUP(C34,'Champ Classes'!A:B,2,FALSE)</f>
        <v>2WD-ST</v>
      </c>
      <c r="E34" s="172" t="str">
        <f>CONCATENATE(VLOOKUP(C34,Startlist!B:H,3,FALSE)," / ",VLOOKUP(C34,Startlist!B:H,4,FALSE))</f>
        <v>Hendrik Väli / Reti Ojasalu</v>
      </c>
      <c r="F34" s="173" t="str">
        <f>VLOOKUP(C34,Startlist!B:F,5,FALSE)</f>
        <v>EST</v>
      </c>
      <c r="G34" s="172" t="str">
        <f>VLOOKUP(C34,Startlist!B:H,7,FALSE)</f>
        <v>BMW 316I</v>
      </c>
      <c r="H34" s="172" t="str">
        <f>IF(VLOOKUP(C34,Startlist!B:H,6,FALSE)="","",VLOOKUP(C34,Startlist!B:H,6,FALSE))</f>
        <v>Käru Tehnikaklubi</v>
      </c>
      <c r="I34" s="174" t="str">
        <f>IF(VLOOKUP(C34,Results!B:O,4,FALSE)=""," Retired",VLOOKUP(C34,Results!B:O,4,FALSE))</f>
        <v> 3.30,5</v>
      </c>
    </row>
    <row r="35" spans="1:9" ht="15">
      <c r="A35" s="169">
        <f t="shared" si="0"/>
        <v>28</v>
      </c>
      <c r="B35" s="183">
        <f>COUNTIF($D$1:D34,D35)+1</f>
        <v>14</v>
      </c>
      <c r="C35" s="170">
        <v>96</v>
      </c>
      <c r="D35" s="171" t="str">
        <f>VLOOKUP(C35,'Champ Classes'!A:B,2,FALSE)</f>
        <v>2WD-ST</v>
      </c>
      <c r="E35" s="172" t="str">
        <f>CONCATENATE(VLOOKUP(C35,Startlist!B:H,3,FALSE)," / ",VLOOKUP(C35,Startlist!B:H,4,FALSE))</f>
        <v>Gunnar Kuuba / Erki Kuuba</v>
      </c>
      <c r="F35" s="173" t="str">
        <f>VLOOKUP(C35,Startlist!B:F,5,FALSE)</f>
        <v>EST</v>
      </c>
      <c r="G35" s="172" t="str">
        <f>VLOOKUP(C35,Startlist!B:H,7,FALSE)</f>
        <v>BMW Compact</v>
      </c>
      <c r="H35" s="172" t="str">
        <f>IF(VLOOKUP(C35,Startlist!B:H,6,FALSE)="","",VLOOKUP(C35,Startlist!B:H,6,FALSE))</f>
        <v>Erki Kuuba</v>
      </c>
      <c r="I35" s="174" t="str">
        <f>IF(VLOOKUP(C35,Results!B:O,4,FALSE)=""," Retired",VLOOKUP(C35,Results!B:O,4,FALSE))</f>
        <v> 3.32,3</v>
      </c>
    </row>
    <row r="36" spans="1:9" ht="15">
      <c r="A36" s="169">
        <f t="shared" si="0"/>
        <v>29</v>
      </c>
      <c r="B36" s="183">
        <f>COUNTIF($D$1:D35,D36)+1</f>
        <v>15</v>
      </c>
      <c r="C36" s="170">
        <v>80</v>
      </c>
      <c r="D36" s="171" t="str">
        <f>VLOOKUP(C36,'Champ Classes'!A:B,2,FALSE)</f>
        <v>2WD-ST</v>
      </c>
      <c r="E36" s="172" t="str">
        <f>CONCATENATE(VLOOKUP(C36,Startlist!B:H,3,FALSE)," / ",VLOOKUP(C36,Startlist!B:H,4,FALSE))</f>
        <v>Kert Sang / Jaan-Georg Hatto</v>
      </c>
      <c r="F36" s="173" t="str">
        <f>VLOOKUP(C36,Startlist!B:F,5,FALSE)</f>
        <v>EST</v>
      </c>
      <c r="G36" s="172" t="str">
        <f>VLOOKUP(C36,Startlist!B:H,7,FALSE)</f>
        <v>BMW 318I</v>
      </c>
      <c r="H36" s="172">
        <f>IF(VLOOKUP(C36,Startlist!B:H,6,FALSE)="","",VLOOKUP(C36,Startlist!B:H,6,FALSE))</f>
      </c>
      <c r="I36" s="174" t="str">
        <f>IF(VLOOKUP(C36,Results!B:O,4,FALSE)=""," Retired",VLOOKUP(C36,Results!B:O,4,FALSE))</f>
        <v> 3.33,1</v>
      </c>
    </row>
    <row r="37" spans="1:9" ht="15">
      <c r="A37" s="169">
        <f t="shared" si="0"/>
        <v>30</v>
      </c>
      <c r="B37" s="183">
        <f>COUNTIF($D$1:D36,D37)+1</f>
        <v>16</v>
      </c>
      <c r="C37" s="170">
        <v>42</v>
      </c>
      <c r="D37" s="171" t="str">
        <f>VLOOKUP(C37,'Champ Classes'!A:B,2,FALSE)</f>
        <v>2WD-ST</v>
      </c>
      <c r="E37" s="172" t="str">
        <f>CONCATENATE(VLOOKUP(C37,Startlist!B:H,3,FALSE)," / ",VLOOKUP(C37,Startlist!B:H,4,FALSE))</f>
        <v>Joosep Ausmees / Tauri Olesk</v>
      </c>
      <c r="F37" s="173" t="str">
        <f>VLOOKUP(C37,Startlist!B:F,5,FALSE)</f>
        <v>EST</v>
      </c>
      <c r="G37" s="172" t="str">
        <f>VLOOKUP(C37,Startlist!B:H,7,FALSE)</f>
        <v>BMW 328</v>
      </c>
      <c r="H37" s="172" t="str">
        <f>IF(VLOOKUP(C37,Startlist!B:H,6,FALSE)="","",VLOOKUP(C37,Startlist!B:H,6,FALSE))</f>
        <v>Thule Motorsport</v>
      </c>
      <c r="I37" s="174" t="str">
        <f>IF(VLOOKUP(C37,Results!B:O,4,FALSE)=""," Retired",VLOOKUP(C37,Results!B:O,4,FALSE))</f>
        <v> 3.33,5</v>
      </c>
    </row>
    <row r="38" spans="1:9" ht="15">
      <c r="A38" s="169">
        <f t="shared" si="0"/>
        <v>31</v>
      </c>
      <c r="B38" s="183">
        <f>COUNTIF($D$1:D37,D38)+1</f>
        <v>1</v>
      </c>
      <c r="C38" s="170">
        <v>45</v>
      </c>
      <c r="D38" s="171" t="str">
        <f>VLOOKUP(C38,'Champ Classes'!A:B,2,FALSE)</f>
        <v>2WD-SE</v>
      </c>
      <c r="E38" s="172" t="str">
        <f>CONCATENATE(VLOOKUP(C38,Startlist!B:H,3,FALSE)," / ",VLOOKUP(C38,Startlist!B:H,4,FALSE))</f>
        <v>Gabriel Simson / Oliver Simson</v>
      </c>
      <c r="F38" s="173" t="str">
        <f>VLOOKUP(C38,Startlist!B:F,5,FALSE)</f>
        <v>EST</v>
      </c>
      <c r="G38" s="172" t="str">
        <f>VLOOKUP(C38,Startlist!B:H,7,FALSE)</f>
        <v>Honda Civic Type-R</v>
      </c>
      <c r="H38" s="172">
        <f>IF(VLOOKUP(C38,Startlist!B:H,6,FALSE)="","",VLOOKUP(C38,Startlist!B:H,6,FALSE))</f>
      </c>
      <c r="I38" s="174" t="str">
        <f>IF(VLOOKUP(C38,Results!B:O,4,FALSE)=""," Retired",VLOOKUP(C38,Results!B:O,4,FALSE))</f>
        <v> 3.34,5</v>
      </c>
    </row>
    <row r="39" spans="1:9" ht="15">
      <c r="A39" s="169">
        <f t="shared" si="0"/>
        <v>32</v>
      </c>
      <c r="B39" s="183">
        <f>COUNTIF($D$1:D38,D39)+1</f>
        <v>17</v>
      </c>
      <c r="C39" s="170">
        <v>51</v>
      </c>
      <c r="D39" s="171" t="str">
        <f>VLOOKUP(C39,'Champ Classes'!A:B,2,FALSE)</f>
        <v>2WD-ST</v>
      </c>
      <c r="E39" s="172" t="str">
        <f>CONCATENATE(VLOOKUP(C39,Startlist!B:H,3,FALSE)," / ",VLOOKUP(C39,Startlist!B:H,4,FALSE))</f>
        <v>Magnus Laid / Jaanus Hirson</v>
      </c>
      <c r="F39" s="173" t="str">
        <f>VLOOKUP(C39,Startlist!B:F,5,FALSE)</f>
        <v>EST</v>
      </c>
      <c r="G39" s="172" t="str">
        <f>VLOOKUP(C39,Startlist!B:H,7,FALSE)</f>
        <v>BMW 323TI</v>
      </c>
      <c r="H39" s="172" t="str">
        <f>IF(VLOOKUP(C39,Startlist!B:H,6,FALSE)="","",VLOOKUP(C39,Startlist!B:H,6,FALSE))</f>
        <v>HRK</v>
      </c>
      <c r="I39" s="174" t="str">
        <f>IF(VLOOKUP(C39,Results!B:O,4,FALSE)=""," Retired",VLOOKUP(C39,Results!B:O,4,FALSE))</f>
        <v> 3.34,8</v>
      </c>
    </row>
    <row r="40" spans="1:9" ht="15">
      <c r="A40" s="169">
        <f t="shared" si="0"/>
        <v>33</v>
      </c>
      <c r="B40" s="183">
        <f>COUNTIF($D$1:D39,D40)+1</f>
        <v>2</v>
      </c>
      <c r="C40" s="170">
        <v>76</v>
      </c>
      <c r="D40" s="171" t="str">
        <f>VLOOKUP(C40,'Champ Classes'!A:B,2,FALSE)</f>
        <v>2WD-SE</v>
      </c>
      <c r="E40" s="172" t="str">
        <f>CONCATENATE(VLOOKUP(C40,Startlist!B:H,3,FALSE)," / ",VLOOKUP(C40,Startlist!B:H,4,FALSE))</f>
        <v>Raul Aava / Kristjan Peegel</v>
      </c>
      <c r="F40" s="173" t="str">
        <f>VLOOKUP(C40,Startlist!B:F,5,FALSE)</f>
        <v>EST</v>
      </c>
      <c r="G40" s="172" t="str">
        <f>VLOOKUP(C40,Startlist!B:H,7,FALSE)</f>
        <v>Honda Civic</v>
      </c>
      <c r="H40" s="172" t="str">
        <f>IF(VLOOKUP(C40,Startlist!B:H,6,FALSE)="","",VLOOKUP(C40,Startlist!B:H,6,FALSE))</f>
        <v>Raul Aava</v>
      </c>
      <c r="I40" s="174" t="str">
        <f>IF(VLOOKUP(C40,Results!B:O,4,FALSE)=""," Retired",VLOOKUP(C40,Results!B:O,4,FALSE))</f>
        <v> 3.35,4</v>
      </c>
    </row>
    <row r="41" spans="1:9" ht="15">
      <c r="A41" s="169">
        <f t="shared" si="0"/>
        <v>34</v>
      </c>
      <c r="B41" s="183">
        <f>COUNTIF($D$1:D40,D41)+1</f>
        <v>2</v>
      </c>
      <c r="C41" s="170">
        <v>58</v>
      </c>
      <c r="D41" s="171" t="str">
        <f>VLOOKUP(C41,'Champ Classes'!A:B,2,FALSE)</f>
        <v>2WD-VT</v>
      </c>
      <c r="E41" s="172" t="str">
        <f>CONCATENATE(VLOOKUP(C41,Startlist!B:H,3,FALSE)," / ",VLOOKUP(C41,Startlist!B:H,4,FALSE))</f>
        <v>Tanel Madiste / Joonas Kaup</v>
      </c>
      <c r="F41" s="173" t="str">
        <f>VLOOKUP(C41,Startlist!B:F,5,FALSE)</f>
        <v>EST</v>
      </c>
      <c r="G41" s="172" t="str">
        <f>VLOOKUP(C41,Startlist!B:H,7,FALSE)</f>
        <v>BMW 318TI</v>
      </c>
      <c r="H41" s="172" t="str">
        <f>IF(VLOOKUP(C41,Startlist!B:H,6,FALSE)="","",VLOOKUP(C41,Startlist!B:H,6,FALSE))</f>
        <v>WKND Racing</v>
      </c>
      <c r="I41" s="174" t="str">
        <f>IF(VLOOKUP(C41,Results!B:O,4,FALSE)=""," Retired",VLOOKUP(C41,Results!B:O,4,FALSE))</f>
        <v> 3.35,8</v>
      </c>
    </row>
    <row r="42" spans="1:9" ht="15">
      <c r="A42" s="169">
        <f t="shared" si="0"/>
        <v>35</v>
      </c>
      <c r="B42" s="183">
        <f>COUNTIF($D$1:D41,D42)+1</f>
        <v>1</v>
      </c>
      <c r="C42" s="170">
        <v>30</v>
      </c>
      <c r="D42" s="171" t="str">
        <f>VLOOKUP(C42,'Champ Classes'!A:B,2,FALSE)</f>
        <v>J18</v>
      </c>
      <c r="E42" s="172" t="str">
        <f>CONCATENATE(VLOOKUP(C42,Startlist!B:H,3,FALSE)," / ",VLOOKUP(C42,Startlist!B:H,4,FALSE))</f>
        <v>Kristian Hallikmägi / Jaan Pisang</v>
      </c>
      <c r="F42" s="173" t="str">
        <f>VLOOKUP(C42,Startlist!B:F,5,FALSE)</f>
        <v>EST</v>
      </c>
      <c r="G42" s="172" t="str">
        <f>VLOOKUP(C42,Startlist!B:H,7,FALSE)</f>
        <v>Honda Civic</v>
      </c>
      <c r="H42" s="172" t="str">
        <f>IF(VLOOKUP(C42,Startlist!B:H,6,FALSE)="","",VLOOKUP(C42,Startlist!B:H,6,FALSE))</f>
        <v>Juuru Tehnikaklubi</v>
      </c>
      <c r="I42" s="174" t="str">
        <f>IF(VLOOKUP(C42,Results!B:O,4,FALSE)=""," Retired",VLOOKUP(C42,Results!B:O,4,FALSE))</f>
        <v> 3.36,4</v>
      </c>
    </row>
    <row r="43" spans="1:9" ht="15">
      <c r="A43" s="169">
        <f t="shared" si="0"/>
        <v>36</v>
      </c>
      <c r="B43" s="183">
        <f>COUNTIF($D$1:D42,D43)+1</f>
        <v>18</v>
      </c>
      <c r="C43" s="170">
        <v>89</v>
      </c>
      <c r="D43" s="171" t="str">
        <f>VLOOKUP(C43,'Champ Classes'!A:B,2,FALSE)</f>
        <v>2WD-ST</v>
      </c>
      <c r="E43" s="172" t="str">
        <f>CONCATENATE(VLOOKUP(C43,Startlist!B:H,3,FALSE)," / ",VLOOKUP(C43,Startlist!B:H,4,FALSE))</f>
        <v>Neddy-Martin Toom / Ivo Naan</v>
      </c>
      <c r="F43" s="173" t="str">
        <f>VLOOKUP(C43,Startlist!B:F,5,FALSE)</f>
        <v>EST</v>
      </c>
      <c r="G43" s="172" t="str">
        <f>VLOOKUP(C43,Startlist!B:H,7,FALSE)</f>
        <v>BMW E36 318</v>
      </c>
      <c r="H43" s="172" t="str">
        <f>IF(VLOOKUP(C43,Startlist!B:H,6,FALSE)="","",VLOOKUP(C43,Startlist!B:H,6,FALSE))</f>
        <v>Murakas Racing</v>
      </c>
      <c r="I43" s="174" t="str">
        <f>IF(VLOOKUP(C43,Results!B:O,4,FALSE)=""," Retired",VLOOKUP(C43,Results!B:O,4,FALSE))</f>
        <v> 3.36,4</v>
      </c>
    </row>
    <row r="44" spans="1:9" ht="15">
      <c r="A44" s="169">
        <f t="shared" si="0"/>
        <v>37</v>
      </c>
      <c r="B44" s="183">
        <f>COUNTIF($D$1:D43,D44)+1</f>
        <v>13</v>
      </c>
      <c r="C44" s="170">
        <v>125</v>
      </c>
      <c r="D44" s="171" t="str">
        <f>VLOOKUP(C44,'Champ Classes'!A:B,2,FALSE)</f>
        <v>4WD</v>
      </c>
      <c r="E44" s="172" t="str">
        <f>CONCATENATE(VLOOKUP(C44,Startlist!B:H,3,FALSE)," / ",VLOOKUP(C44,Startlist!B:H,4,FALSE))</f>
        <v>Marvet Kõivsaar / Urmas Tagel</v>
      </c>
      <c r="F44" s="173" t="str">
        <f>VLOOKUP(C44,Startlist!B:F,5,FALSE)</f>
        <v>EST</v>
      </c>
      <c r="G44" s="172" t="str">
        <f>VLOOKUP(C44,Startlist!B:H,7,FALSE)</f>
        <v>Subaru Impreza WRX STI</v>
      </c>
      <c r="H44" s="172" t="str">
        <f>IF(VLOOKUP(C44,Startlist!B:H,6,FALSE)="","",VLOOKUP(C44,Startlist!B:H,6,FALSE))</f>
        <v>Marvet Kõivsaar</v>
      </c>
      <c r="I44" s="174" t="str">
        <f>IF(VLOOKUP(C44,Results!B:O,4,FALSE)=""," Retired",VLOOKUP(C44,Results!B:O,4,FALSE))</f>
        <v> 3.36,7</v>
      </c>
    </row>
    <row r="45" spans="1:9" ht="15">
      <c r="A45" s="169">
        <f t="shared" si="0"/>
        <v>38</v>
      </c>
      <c r="B45" s="183">
        <f>COUNTIF($D$1:D44,D45)+1</f>
        <v>3</v>
      </c>
      <c r="C45" s="170">
        <v>109</v>
      </c>
      <c r="D45" s="171" t="str">
        <f>VLOOKUP(C45,'Champ Classes'!A:B,2,FALSE)</f>
        <v>2WD-SE</v>
      </c>
      <c r="E45" s="172" t="str">
        <f>CONCATENATE(VLOOKUP(C45,Startlist!B:H,3,FALSE)," / ",VLOOKUP(C45,Startlist!B:H,4,FALSE))</f>
        <v>Kardon Malberg / Maigro Rehberg</v>
      </c>
      <c r="F45" s="173" t="str">
        <f>VLOOKUP(C45,Startlist!B:F,5,FALSE)</f>
        <v>EST</v>
      </c>
      <c r="G45" s="172" t="str">
        <f>VLOOKUP(C45,Startlist!B:H,7,FALSE)</f>
        <v>Honda Civic Type-R</v>
      </c>
      <c r="H45" s="172">
        <f>IF(VLOOKUP(C45,Startlist!B:H,6,FALSE)="","",VLOOKUP(C45,Startlist!B:H,6,FALSE))</f>
      </c>
      <c r="I45" s="174" t="str">
        <f>IF(VLOOKUP(C45,Results!B:O,4,FALSE)=""," Retired",VLOOKUP(C45,Results!B:O,4,FALSE))</f>
        <v> 3.36,9</v>
      </c>
    </row>
    <row r="46" spans="1:9" ht="15">
      <c r="A46" s="169">
        <f t="shared" si="0"/>
        <v>39</v>
      </c>
      <c r="B46" s="183">
        <f>COUNTIF($D$1:D45,D46)+1</f>
        <v>4</v>
      </c>
      <c r="C46" s="170">
        <v>50</v>
      </c>
      <c r="D46" s="171" t="str">
        <f>VLOOKUP(C46,'Champ Classes'!A:B,2,FALSE)</f>
        <v>2WD-SE</v>
      </c>
      <c r="E46" s="172" t="str">
        <f>CONCATENATE(VLOOKUP(C46,Startlist!B:H,3,FALSE)," / ",VLOOKUP(C46,Startlist!B:H,4,FALSE))</f>
        <v>Markus Laurimaa / Joonas Vares</v>
      </c>
      <c r="F46" s="173" t="str">
        <f>VLOOKUP(C46,Startlist!B:F,5,FALSE)</f>
        <v>EST</v>
      </c>
      <c r="G46" s="172" t="str">
        <f>VLOOKUP(C46,Startlist!B:H,7,FALSE)</f>
        <v>Volkswagen Golf</v>
      </c>
      <c r="H46" s="172">
        <f>IF(VLOOKUP(C46,Startlist!B:H,6,FALSE)="","",VLOOKUP(C46,Startlist!B:H,6,FALSE))</f>
      </c>
      <c r="I46" s="174" t="str">
        <f>IF(VLOOKUP(C46,Results!B:O,4,FALSE)=""," Retired",VLOOKUP(C46,Results!B:O,4,FALSE))</f>
        <v> 3.37,1</v>
      </c>
    </row>
    <row r="47" spans="1:9" ht="15">
      <c r="A47" s="169">
        <f t="shared" si="0"/>
        <v>40</v>
      </c>
      <c r="B47" s="183">
        <f>COUNTIF($D$1:D46,D47)+1</f>
        <v>19</v>
      </c>
      <c r="C47" s="170">
        <v>62</v>
      </c>
      <c r="D47" s="171" t="str">
        <f>VLOOKUP(C47,'Champ Classes'!A:B,2,FALSE)</f>
        <v>2WD-ST</v>
      </c>
      <c r="E47" s="172" t="str">
        <f>CONCATENATE(VLOOKUP(C47,Startlist!B:H,3,FALSE)," / ",VLOOKUP(C47,Startlist!B:H,4,FALSE))</f>
        <v>Meelis Vahter / Dever Vahter</v>
      </c>
      <c r="F47" s="173" t="str">
        <f>VLOOKUP(C47,Startlist!B:F,5,FALSE)</f>
        <v>EST</v>
      </c>
      <c r="G47" s="172" t="str">
        <f>VLOOKUP(C47,Startlist!B:H,7,FALSE)</f>
        <v>BMW 330I</v>
      </c>
      <c r="H47" s="172" t="str">
        <f>IF(VLOOKUP(C47,Startlist!B:H,6,FALSE)="","",VLOOKUP(C47,Startlist!B:H,6,FALSE))</f>
        <v>Meelis Vahter</v>
      </c>
      <c r="I47" s="174" t="str">
        <f>IF(VLOOKUP(C47,Results!B:O,4,FALSE)=""," Retired",VLOOKUP(C47,Results!B:O,4,FALSE))</f>
        <v> 3.37,9</v>
      </c>
    </row>
    <row r="48" spans="1:9" ht="15">
      <c r="A48" s="169">
        <f t="shared" si="0"/>
        <v>41</v>
      </c>
      <c r="B48" s="183">
        <f>COUNTIF($D$1:D47,D48)+1</f>
        <v>2</v>
      </c>
      <c r="C48" s="170">
        <v>67</v>
      </c>
      <c r="D48" s="171" t="str">
        <f>VLOOKUP(C48,'Champ Classes'!A:B,2,FALSE)</f>
        <v>2WD-VE</v>
      </c>
      <c r="E48" s="172" t="str">
        <f>CONCATENATE(VLOOKUP(C48,Startlist!B:H,3,FALSE)," / ",VLOOKUP(C48,Startlist!B:H,4,FALSE))</f>
        <v>Sander Mihkels / Ivo Aal</v>
      </c>
      <c r="F48" s="173" t="str">
        <f>VLOOKUP(C48,Startlist!B:F,5,FALSE)</f>
        <v>EST</v>
      </c>
      <c r="G48" s="172" t="str">
        <f>VLOOKUP(C48,Startlist!B:H,7,FALSE)</f>
        <v>Honda Civic</v>
      </c>
      <c r="H48" s="172" t="str">
        <f>IF(VLOOKUP(C48,Startlist!B:H,6,FALSE)="","",VLOOKUP(C48,Startlist!B:H,6,FALSE))</f>
        <v>Mihkels Racing Team</v>
      </c>
      <c r="I48" s="174" t="str">
        <f>IF(VLOOKUP(C48,Results!B:O,4,FALSE)=""," Retired",VLOOKUP(C48,Results!B:O,4,FALSE))</f>
        <v> 3.38,0</v>
      </c>
    </row>
    <row r="49" spans="1:9" ht="15">
      <c r="A49" s="169">
        <f t="shared" si="0"/>
        <v>42</v>
      </c>
      <c r="B49" s="183">
        <f>COUNTIF($D$1:D48,D49)+1</f>
        <v>20</v>
      </c>
      <c r="C49" s="170">
        <v>60</v>
      </c>
      <c r="D49" s="171" t="str">
        <f>VLOOKUP(C49,'Champ Classes'!A:B,2,FALSE)</f>
        <v>2WD-ST</v>
      </c>
      <c r="E49" s="172" t="str">
        <f>CONCATENATE(VLOOKUP(C49,Startlist!B:H,3,FALSE)," / ",VLOOKUP(C49,Startlist!B:H,4,FALSE))</f>
        <v>Jarmo Lige / Sten Kuusik</v>
      </c>
      <c r="F49" s="173" t="str">
        <f>VLOOKUP(C49,Startlist!B:F,5,FALSE)</f>
        <v>EST</v>
      </c>
      <c r="G49" s="172" t="str">
        <f>VLOOKUP(C49,Startlist!B:H,7,FALSE)</f>
        <v>BMW Compact</v>
      </c>
      <c r="H49" s="172" t="str">
        <f>IF(VLOOKUP(C49,Startlist!B:H,6,FALSE)="","",VLOOKUP(C49,Startlist!B:H,6,FALSE))</f>
        <v>HRK</v>
      </c>
      <c r="I49" s="174" t="str">
        <f>IF(VLOOKUP(C49,Results!B:O,4,FALSE)=""," Retired",VLOOKUP(C49,Results!B:O,4,FALSE))</f>
        <v> 3.38,9</v>
      </c>
    </row>
    <row r="50" spans="1:9" ht="15">
      <c r="A50" s="169">
        <f t="shared" si="0"/>
        <v>43</v>
      </c>
      <c r="B50" s="183">
        <f>COUNTIF($D$1:D49,D50)+1</f>
        <v>1</v>
      </c>
      <c r="C50" s="170">
        <v>127</v>
      </c>
      <c r="D50" s="171" t="str">
        <f>VLOOKUP(C50,'Champ Classes'!A:B,2,FALSE)</f>
        <v>2WD-sport</v>
      </c>
      <c r="E50" s="172" t="str">
        <f>CONCATENATE(VLOOKUP(C50,Startlist!B:H,3,FALSE)," / ",VLOOKUP(C50,Startlist!B:H,4,FALSE))</f>
        <v>Albert Pärtelson / Karl Küttim</v>
      </c>
      <c r="F50" s="173" t="str">
        <f>VLOOKUP(C50,Startlist!B:F,5,FALSE)</f>
        <v>EST</v>
      </c>
      <c r="G50" s="172" t="str">
        <f>VLOOKUP(C50,Startlist!B:H,7,FALSE)</f>
        <v>Honda Civic</v>
      </c>
      <c r="H50" s="172" t="str">
        <f>IF(VLOOKUP(C50,Startlist!B:H,6,FALSE)="","",VLOOKUP(C50,Startlist!B:H,6,FALSE))</f>
        <v>TLK Racing</v>
      </c>
      <c r="I50" s="174" t="str">
        <f>IF(VLOOKUP(C50,Results!B:O,4,FALSE)=""," Retired",VLOOKUP(C50,Results!B:O,4,FALSE))</f>
        <v> 3.39,1</v>
      </c>
    </row>
    <row r="51" spans="1:9" ht="15">
      <c r="A51" s="169">
        <f t="shared" si="0"/>
        <v>44</v>
      </c>
      <c r="B51" s="183">
        <f>COUNTIF($D$1:D50,D51)+1</f>
        <v>2</v>
      </c>
      <c r="C51" s="170">
        <v>128</v>
      </c>
      <c r="D51" s="171" t="str">
        <f>VLOOKUP(C51,'Champ Classes'!A:B,2,FALSE)</f>
        <v>2WD-sport</v>
      </c>
      <c r="E51" s="172" t="str">
        <f>CONCATENATE(VLOOKUP(C51,Startlist!B:H,3,FALSE)," / ",VLOOKUP(C51,Startlist!B:H,4,FALSE))</f>
        <v>Enn Laansoo, Jr. / Madis Kauts</v>
      </c>
      <c r="F51" s="173" t="str">
        <f>VLOOKUP(C51,Startlist!B:F,5,FALSE)</f>
        <v>EST</v>
      </c>
      <c r="G51" s="172" t="str">
        <f>VLOOKUP(C51,Startlist!B:H,7,FALSE)</f>
        <v>BMW 325</v>
      </c>
      <c r="H51" s="172" t="str">
        <f>IF(VLOOKUP(C51,Startlist!B:H,6,FALSE)="","",VLOOKUP(C51,Startlist!B:H,6,FALSE))</f>
        <v>Estmil.ee</v>
      </c>
      <c r="I51" s="174" t="str">
        <f>IF(VLOOKUP(C51,Results!B:O,4,FALSE)=""," Retired",VLOOKUP(C51,Results!B:O,4,FALSE))</f>
        <v> 3.39,1</v>
      </c>
    </row>
    <row r="52" spans="1:9" ht="15">
      <c r="A52" s="169">
        <f t="shared" si="0"/>
        <v>45</v>
      </c>
      <c r="B52" s="183">
        <f>COUNTIF($D$1:D51,D52)+1</f>
        <v>3</v>
      </c>
      <c r="C52" s="170">
        <v>52</v>
      </c>
      <c r="D52" s="171" t="str">
        <f>VLOOKUP(C52,'Champ Classes'!A:B,2,FALSE)</f>
        <v>2WD-VE</v>
      </c>
      <c r="E52" s="172" t="str">
        <f>CONCATENATE(VLOOKUP(C52,Startlist!B:H,3,FALSE)," / ",VLOOKUP(C52,Startlist!B:H,4,FALSE))</f>
        <v>Madis Laaser / Jaagup Laaser</v>
      </c>
      <c r="F52" s="173" t="str">
        <f>VLOOKUP(C52,Startlist!B:F,5,FALSE)</f>
        <v>EST</v>
      </c>
      <c r="G52" s="172" t="str">
        <f>VLOOKUP(C52,Startlist!B:H,7,FALSE)</f>
        <v>Honda Civic</v>
      </c>
      <c r="H52" s="172" t="str">
        <f>IF(VLOOKUP(C52,Startlist!B:H,6,FALSE)="","",VLOOKUP(C52,Startlist!B:H,6,FALSE))</f>
        <v>Märjamaa Rally Team</v>
      </c>
      <c r="I52" s="174" t="str">
        <f>IF(VLOOKUP(C52,Results!B:O,4,FALSE)=""," Retired",VLOOKUP(C52,Results!B:O,4,FALSE))</f>
        <v> 3.39,3</v>
      </c>
    </row>
    <row r="53" spans="1:9" ht="15">
      <c r="A53" s="169">
        <f t="shared" si="0"/>
        <v>46</v>
      </c>
      <c r="B53" s="183">
        <f>COUNTIF($D$1:D52,D53)+1</f>
        <v>3</v>
      </c>
      <c r="C53" s="170">
        <v>54</v>
      </c>
      <c r="D53" s="171" t="str">
        <f>VLOOKUP(C53,'Champ Classes'!A:B,2,FALSE)</f>
        <v>2WD-VT</v>
      </c>
      <c r="E53" s="172" t="str">
        <f>CONCATENATE(VLOOKUP(C53,Startlist!B:H,3,FALSE)," / ",VLOOKUP(C53,Startlist!B:H,4,FALSE))</f>
        <v>Rainer Umbleja / Marko Press</v>
      </c>
      <c r="F53" s="173" t="str">
        <f>VLOOKUP(C53,Startlist!B:F,5,FALSE)</f>
        <v>EST</v>
      </c>
      <c r="G53" s="172" t="str">
        <f>VLOOKUP(C53,Startlist!B:H,7,FALSE)</f>
        <v>BMW 318</v>
      </c>
      <c r="H53" s="172" t="str">
        <f>IF(VLOOKUP(C53,Startlist!B:H,6,FALSE)="","",VLOOKUP(C53,Startlist!B:H,6,FALSE))</f>
        <v>360Auto</v>
      </c>
      <c r="I53" s="174" t="str">
        <f>IF(VLOOKUP(C53,Results!B:O,4,FALSE)=""," Retired",VLOOKUP(C53,Results!B:O,4,FALSE))</f>
        <v> 3.39,3</v>
      </c>
    </row>
    <row r="54" spans="1:9" ht="15">
      <c r="A54" s="169">
        <f t="shared" si="0"/>
        <v>47</v>
      </c>
      <c r="B54" s="183">
        <f>COUNTIF($D$1:D53,D54)+1</f>
        <v>14</v>
      </c>
      <c r="C54" s="170">
        <v>64</v>
      </c>
      <c r="D54" s="171" t="str">
        <f>VLOOKUP(C54,'Champ Classes'!A:B,2,FALSE)</f>
        <v>4WD</v>
      </c>
      <c r="E54" s="172" t="str">
        <f>CONCATENATE(VLOOKUP(C54,Startlist!B:H,3,FALSE)," / ",VLOOKUP(C54,Startlist!B:H,4,FALSE))</f>
        <v>Renee Laan / Marko Meesak</v>
      </c>
      <c r="F54" s="173" t="str">
        <f>VLOOKUP(C54,Startlist!B:F,5,FALSE)</f>
        <v>EST</v>
      </c>
      <c r="G54" s="172" t="str">
        <f>VLOOKUP(C54,Startlist!B:H,7,FALSE)</f>
        <v>Subaru Impreza</v>
      </c>
      <c r="H54" s="172" t="str">
        <f>IF(VLOOKUP(C54,Startlist!B:H,6,FALSE)="","",VLOOKUP(C54,Startlist!B:H,6,FALSE))</f>
        <v>Renee Laan</v>
      </c>
      <c r="I54" s="174" t="str">
        <f>IF(VLOOKUP(C54,Results!B:O,4,FALSE)=""," Retired",VLOOKUP(C54,Results!B:O,4,FALSE))</f>
        <v> 3.39,3</v>
      </c>
    </row>
    <row r="55" spans="1:9" ht="15">
      <c r="A55" s="169">
        <f t="shared" si="0"/>
        <v>48</v>
      </c>
      <c r="B55" s="183">
        <f>COUNTIF($D$1:D54,D55)+1</f>
        <v>1</v>
      </c>
      <c r="C55" s="170">
        <v>17</v>
      </c>
      <c r="D55" s="171" t="str">
        <f>VLOOKUP(C55,'Champ Classes'!A:B,2,FALSE)</f>
        <v>J16</v>
      </c>
      <c r="E55" s="172" t="str">
        <f>CONCATENATE(VLOOKUP(C55,Startlist!B:H,3,FALSE)," / ",VLOOKUP(C55,Startlist!B:H,4,FALSE))</f>
        <v>Marten Meindorf / Sten Kiilberg</v>
      </c>
      <c r="F55" s="173" t="str">
        <f>VLOOKUP(C55,Startlist!B:F,5,FALSE)</f>
        <v>EST</v>
      </c>
      <c r="G55" s="172" t="str">
        <f>VLOOKUP(C55,Startlist!B:H,7,FALSE)</f>
        <v>Peugeot 206</v>
      </c>
      <c r="H55" s="172" t="str">
        <f>IF(VLOOKUP(C55,Startlist!B:H,6,FALSE)="","",VLOOKUP(C55,Startlist!B:H,6,FALSE))</f>
        <v>Hõbemägi Motorsport</v>
      </c>
      <c r="I55" s="174" t="str">
        <f>IF(VLOOKUP(C55,Results!B:O,4,FALSE)=""," Retired",VLOOKUP(C55,Results!B:O,4,FALSE))</f>
        <v> 3.39,4</v>
      </c>
    </row>
    <row r="56" spans="1:9" ht="15">
      <c r="A56" s="169">
        <f t="shared" si="0"/>
        <v>49</v>
      </c>
      <c r="B56" s="183">
        <f>COUNTIF($D$1:D55,D56)+1</f>
        <v>5</v>
      </c>
      <c r="C56" s="170">
        <v>59</v>
      </c>
      <c r="D56" s="171" t="str">
        <f>VLOOKUP(C56,'Champ Classes'!A:B,2,FALSE)</f>
        <v>2WD-SE</v>
      </c>
      <c r="E56" s="172" t="str">
        <f>CONCATENATE(VLOOKUP(C56,Startlist!B:H,3,FALSE)," / ",VLOOKUP(C56,Startlist!B:H,4,FALSE))</f>
        <v>Merlis Rand / Mihkel Avik</v>
      </c>
      <c r="F56" s="173" t="str">
        <f>VLOOKUP(C56,Startlist!B:F,5,FALSE)</f>
        <v>EST</v>
      </c>
      <c r="G56" s="172" t="str">
        <f>VLOOKUP(C56,Startlist!B:H,7,FALSE)</f>
        <v>Audi A3</v>
      </c>
      <c r="H56" s="172" t="str">
        <f>IF(VLOOKUP(C56,Startlist!B:H,6,FALSE)="","",VLOOKUP(C56,Startlist!B:H,6,FALSE))</f>
        <v>Thule Motorsport</v>
      </c>
      <c r="I56" s="174" t="str">
        <f>IF(VLOOKUP(C56,Results!B:O,4,FALSE)=""," Retired",VLOOKUP(C56,Results!B:O,4,FALSE))</f>
        <v> 3.40,0</v>
      </c>
    </row>
    <row r="57" spans="1:9" ht="15">
      <c r="A57" s="169">
        <f t="shared" si="0"/>
        <v>50</v>
      </c>
      <c r="B57" s="183">
        <f>COUNTIF($D$1:D56,D57)+1</f>
        <v>6</v>
      </c>
      <c r="C57" s="170">
        <v>112</v>
      </c>
      <c r="D57" s="171" t="str">
        <f>VLOOKUP(C57,'Champ Classes'!A:B,2,FALSE)</f>
        <v>2WD-SE</v>
      </c>
      <c r="E57" s="172" t="str">
        <f>CONCATENATE(VLOOKUP(C57,Startlist!B:H,3,FALSE)," / ",VLOOKUP(C57,Startlist!B:H,4,FALSE))</f>
        <v>Janek Kalm / Joosep Kalm</v>
      </c>
      <c r="F57" s="173" t="str">
        <f>VLOOKUP(C57,Startlist!B:F,5,FALSE)</f>
        <v>EST</v>
      </c>
      <c r="G57" s="172" t="str">
        <f>VLOOKUP(C57,Startlist!B:H,7,FALSE)</f>
        <v>Volkswagen Golf GTI</v>
      </c>
      <c r="H57" s="172" t="str">
        <f>IF(VLOOKUP(C57,Startlist!B:H,6,FALSE)="","",VLOOKUP(C57,Startlist!B:H,6,FALSE))</f>
        <v>Janek Kalm</v>
      </c>
      <c r="I57" s="174" t="str">
        <f>IF(VLOOKUP(C57,Results!B:O,4,FALSE)=""," Retired",VLOOKUP(C57,Results!B:O,4,FALSE))</f>
        <v> 3.40,1</v>
      </c>
    </row>
    <row r="58" spans="1:9" ht="15">
      <c r="A58" s="169">
        <f t="shared" si="0"/>
        <v>51</v>
      </c>
      <c r="B58" s="183">
        <f>COUNTIF($D$1:D57,D58)+1</f>
        <v>4</v>
      </c>
      <c r="C58" s="170">
        <v>81</v>
      </c>
      <c r="D58" s="171" t="str">
        <f>VLOOKUP(C58,'Champ Classes'!A:B,2,FALSE)</f>
        <v>2WD-VT</v>
      </c>
      <c r="E58" s="172" t="str">
        <f>CONCATENATE(VLOOKUP(C58,Startlist!B:H,3,FALSE)," / ",VLOOKUP(C58,Startlist!B:H,4,FALSE))</f>
        <v>Hardi Link / Morten Raamat</v>
      </c>
      <c r="F58" s="173" t="str">
        <f>VLOOKUP(C58,Startlist!B:F,5,FALSE)</f>
        <v>EST</v>
      </c>
      <c r="G58" s="172" t="str">
        <f>VLOOKUP(C58,Startlist!B:H,7,FALSE)</f>
        <v>BMW 318TI</v>
      </c>
      <c r="H58" s="172" t="str">
        <f>IF(VLOOKUP(C58,Startlist!B:H,6,FALSE)="","",VLOOKUP(C58,Startlist!B:H,6,FALSE))</f>
        <v>Hardi Link</v>
      </c>
      <c r="I58" s="174" t="str">
        <f>IF(VLOOKUP(C58,Results!B:O,4,FALSE)=""," Retired",VLOOKUP(C58,Results!B:O,4,FALSE))</f>
        <v> 3.40,5</v>
      </c>
    </row>
    <row r="59" spans="1:9" ht="15">
      <c r="A59" s="169">
        <f t="shared" si="0"/>
        <v>52</v>
      </c>
      <c r="B59" s="183">
        <f>COUNTIF($D$1:D58,D59)+1</f>
        <v>7</v>
      </c>
      <c r="C59" s="170">
        <v>49</v>
      </c>
      <c r="D59" s="171" t="str">
        <f>VLOOKUP(C59,'Champ Classes'!A:B,2,FALSE)</f>
        <v>2WD-SE</v>
      </c>
      <c r="E59" s="172" t="str">
        <f>CONCATENATE(VLOOKUP(C59,Startlist!B:H,3,FALSE)," / ",VLOOKUP(C59,Startlist!B:H,4,FALSE))</f>
        <v>Steven Lätt / Mikk Männiste</v>
      </c>
      <c r="F59" s="173" t="str">
        <f>VLOOKUP(C59,Startlist!B:F,5,FALSE)</f>
        <v>EST</v>
      </c>
      <c r="G59" s="172" t="str">
        <f>VLOOKUP(C59,Startlist!B:H,7,FALSE)</f>
        <v>Honda Civic Type-R</v>
      </c>
      <c r="H59" s="172" t="str">
        <f>IF(VLOOKUP(C59,Startlist!B:H,6,FALSE)="","",VLOOKUP(C59,Startlist!B:H,6,FALSE))</f>
        <v>360Auto</v>
      </c>
      <c r="I59" s="174" t="str">
        <f>IF(VLOOKUP(C59,Results!B:O,4,FALSE)=""," Retired",VLOOKUP(C59,Results!B:O,4,FALSE))</f>
        <v> 3.41,0</v>
      </c>
    </row>
    <row r="60" spans="1:9" ht="15">
      <c r="A60" s="169">
        <f t="shared" si="0"/>
        <v>53</v>
      </c>
      <c r="B60" s="183">
        <f>COUNTIF($D$1:D59,D60)+1</f>
        <v>2</v>
      </c>
      <c r="C60" s="170">
        <v>20</v>
      </c>
      <c r="D60" s="171" t="str">
        <f>VLOOKUP(C60,'Champ Classes'!A:B,2,FALSE)</f>
        <v>J16</v>
      </c>
      <c r="E60" s="172" t="str">
        <f>CONCATENATE(VLOOKUP(C60,Startlist!B:H,3,FALSE)," / ",VLOOKUP(C60,Startlist!B:H,4,FALSE))</f>
        <v>Romet Reimal / Inga Reimal</v>
      </c>
      <c r="F60" s="173" t="str">
        <f>VLOOKUP(C60,Startlist!B:F,5,FALSE)</f>
        <v>EST</v>
      </c>
      <c r="G60" s="172" t="str">
        <f>VLOOKUP(C60,Startlist!B:H,7,FALSE)</f>
        <v>Citroen C2</v>
      </c>
      <c r="H60" s="172" t="str">
        <f>IF(VLOOKUP(C60,Startlist!B:H,6,FALSE)="","",VLOOKUP(C60,Startlist!B:H,6,FALSE))</f>
        <v>Thule Motorsport</v>
      </c>
      <c r="I60" s="174" t="str">
        <f>IF(VLOOKUP(C60,Results!B:O,4,FALSE)=""," Retired",VLOOKUP(C60,Results!B:O,4,FALSE))</f>
        <v> 3.41,2</v>
      </c>
    </row>
    <row r="61" spans="1:9" ht="15">
      <c r="A61" s="169">
        <f t="shared" si="0"/>
        <v>54</v>
      </c>
      <c r="B61" s="183">
        <f>COUNTIF($D$1:D60,D61)+1</f>
        <v>8</v>
      </c>
      <c r="C61" s="170">
        <v>48</v>
      </c>
      <c r="D61" s="171" t="str">
        <f>VLOOKUP(C61,'Champ Classes'!A:B,2,FALSE)</f>
        <v>2WD-SE</v>
      </c>
      <c r="E61" s="172" t="str">
        <f>CONCATENATE(VLOOKUP(C61,Startlist!B:H,3,FALSE)," / ",VLOOKUP(C61,Startlist!B:H,4,FALSE))</f>
        <v>Palle Kõlar / Allan Liister</v>
      </c>
      <c r="F61" s="173" t="str">
        <f>VLOOKUP(C61,Startlist!B:F,5,FALSE)</f>
        <v>EST</v>
      </c>
      <c r="G61" s="172" t="str">
        <f>VLOOKUP(C61,Startlist!B:H,7,FALSE)</f>
        <v>Seat Ibiza GTI</v>
      </c>
      <c r="H61" s="172" t="str">
        <f>IF(VLOOKUP(C61,Startlist!B:H,6,FALSE)="","",VLOOKUP(C61,Startlist!B:H,6,FALSE))</f>
        <v>HRK</v>
      </c>
      <c r="I61" s="174" t="str">
        <f>IF(VLOOKUP(C61,Results!B:O,4,FALSE)=""," Retired",VLOOKUP(C61,Results!B:O,4,FALSE))</f>
        <v> 3.41,2</v>
      </c>
    </row>
    <row r="62" spans="1:9" ht="15">
      <c r="A62" s="169">
        <f t="shared" si="0"/>
        <v>55</v>
      </c>
      <c r="B62" s="183">
        <f>COUNTIF($D$1:D61,D62)+1</f>
        <v>3</v>
      </c>
      <c r="C62" s="170">
        <v>129</v>
      </c>
      <c r="D62" s="171" t="str">
        <f>VLOOKUP(C62,'Champ Classes'!A:B,2,FALSE)</f>
        <v>2WD-sport</v>
      </c>
      <c r="E62" s="172" t="str">
        <f>CONCATENATE(VLOOKUP(C62,Startlist!B:H,3,FALSE)," / ",VLOOKUP(C62,Startlist!B:H,4,FALSE))</f>
        <v>Raido Laulik / Tõnis Viidas</v>
      </c>
      <c r="F62" s="173" t="str">
        <f>VLOOKUP(C62,Startlist!B:F,5,FALSE)</f>
        <v>EST</v>
      </c>
      <c r="G62" s="172" t="str">
        <f>VLOOKUP(C62,Startlist!B:H,7,FALSE)</f>
        <v>Nissan Sunny</v>
      </c>
      <c r="H62" s="172" t="str">
        <f>IF(VLOOKUP(C62,Startlist!B:H,6,FALSE)="","",VLOOKUP(C62,Startlist!B:H,6,FALSE))</f>
        <v>Milrem Motorsport</v>
      </c>
      <c r="I62" s="174" t="str">
        <f>IF(VLOOKUP(C62,Results!B:O,4,FALSE)=""," Retired",VLOOKUP(C62,Results!B:O,4,FALSE))</f>
        <v> 3.41,8</v>
      </c>
    </row>
    <row r="63" spans="1:9" ht="15">
      <c r="A63" s="169">
        <f t="shared" si="0"/>
        <v>56</v>
      </c>
      <c r="B63" s="183">
        <f>COUNTIF($D$1:D62,D63)+1</f>
        <v>5</v>
      </c>
      <c r="C63" s="170">
        <v>69</v>
      </c>
      <c r="D63" s="171" t="str">
        <f>VLOOKUP(C63,'Champ Classes'!A:B,2,FALSE)</f>
        <v>2WD-VT</v>
      </c>
      <c r="E63" s="172" t="str">
        <f>CONCATENATE(VLOOKUP(C63,Startlist!B:H,3,FALSE)," / ",VLOOKUP(C63,Startlist!B:H,4,FALSE))</f>
        <v>Lauri Hõbelaid / Andres Lulla</v>
      </c>
      <c r="F63" s="173" t="str">
        <f>VLOOKUP(C63,Startlist!B:F,5,FALSE)</f>
        <v>EST</v>
      </c>
      <c r="G63" s="172" t="str">
        <f>VLOOKUP(C63,Startlist!B:H,7,FALSE)</f>
        <v>BMW 318</v>
      </c>
      <c r="H63" s="172" t="str">
        <f>IF(VLOOKUP(C63,Startlist!B:H,6,FALSE)="","",VLOOKUP(C63,Startlist!B:H,6,FALSE))</f>
        <v>HL AUTO</v>
      </c>
      <c r="I63" s="174" t="str">
        <f>IF(VLOOKUP(C63,Results!B:O,4,FALSE)=""," Retired",VLOOKUP(C63,Results!B:O,4,FALSE))</f>
        <v> 3.41,9</v>
      </c>
    </row>
    <row r="64" spans="1:9" ht="15">
      <c r="A64" s="169">
        <f t="shared" si="0"/>
        <v>57</v>
      </c>
      <c r="B64" s="183">
        <f>COUNTIF($D$1:D63,D64)+1</f>
        <v>9</v>
      </c>
      <c r="C64" s="170">
        <v>111</v>
      </c>
      <c r="D64" s="171" t="str">
        <f>VLOOKUP(C64,'Champ Classes'!A:B,2,FALSE)</f>
        <v>2WD-SE</v>
      </c>
      <c r="E64" s="172" t="str">
        <f>CONCATENATE(VLOOKUP(C64,Startlist!B:H,3,FALSE)," / ",VLOOKUP(C64,Startlist!B:H,4,FALSE))</f>
        <v>Valdur Komp / Revo Taar</v>
      </c>
      <c r="F64" s="173" t="str">
        <f>VLOOKUP(C64,Startlist!B:F,5,FALSE)</f>
        <v>EST</v>
      </c>
      <c r="G64" s="172" t="str">
        <f>VLOOKUP(C64,Startlist!B:H,7,FALSE)</f>
        <v>Renault Clio</v>
      </c>
      <c r="H64" s="172" t="str">
        <f>IF(VLOOKUP(C64,Startlist!B:H,6,FALSE)="","",VLOOKUP(C64,Startlist!B:H,6,FALSE))</f>
        <v>Valdur Komp</v>
      </c>
      <c r="I64" s="174" t="str">
        <f>IF(VLOOKUP(C64,Results!B:O,4,FALSE)=""," Retired",VLOOKUP(C64,Results!B:O,4,FALSE))</f>
        <v> 3.41,9</v>
      </c>
    </row>
    <row r="65" spans="1:9" ht="15">
      <c r="A65" s="169">
        <f t="shared" si="0"/>
        <v>58</v>
      </c>
      <c r="B65" s="183">
        <f>COUNTIF($D$1:D64,D65)+1</f>
        <v>2</v>
      </c>
      <c r="C65" s="170">
        <v>15</v>
      </c>
      <c r="D65" s="171" t="str">
        <f>VLOOKUP(C65,'Champ Classes'!A:B,2,FALSE)</f>
        <v>J18</v>
      </c>
      <c r="E65" s="172" t="str">
        <f>CONCATENATE(VLOOKUP(C65,Startlist!B:H,3,FALSE)," / ",VLOOKUP(C65,Startlist!B:H,4,FALSE))</f>
        <v>Mattias Aivo Karik / Jaanus Hõbemägi</v>
      </c>
      <c r="F65" s="173" t="str">
        <f>VLOOKUP(C65,Startlist!B:F,5,FALSE)</f>
        <v>EST</v>
      </c>
      <c r="G65" s="172" t="str">
        <f>VLOOKUP(C65,Startlist!B:H,7,FALSE)</f>
        <v>Toyota Yaris</v>
      </c>
      <c r="H65" s="172" t="str">
        <f>IF(VLOOKUP(C65,Startlist!B:H,6,FALSE)="","",VLOOKUP(C65,Startlist!B:H,6,FALSE))</f>
        <v>Hõbemägi Motorsport</v>
      </c>
      <c r="I65" s="174" t="str">
        <f>IF(VLOOKUP(C65,Results!B:O,4,FALSE)=""," Retired",VLOOKUP(C65,Results!B:O,4,FALSE))</f>
        <v> 3.42,1</v>
      </c>
    </row>
    <row r="66" spans="1:9" ht="15">
      <c r="A66" s="169">
        <f t="shared" si="0"/>
        <v>59</v>
      </c>
      <c r="B66" s="183">
        <f>COUNTIF($D$1:D65,D66)+1</f>
        <v>1</v>
      </c>
      <c r="C66" s="170">
        <v>97</v>
      </c>
      <c r="D66" s="171" t="str">
        <f>VLOOKUP(C66,'Champ Classes'!A:B,2,FALSE)</f>
        <v>Naised</v>
      </c>
      <c r="E66" s="172" t="str">
        <f>CONCATENATE(VLOOKUP(C66,Startlist!B:H,3,FALSE)," / ",VLOOKUP(C66,Startlist!B:H,4,FALSE))</f>
        <v>Kärolis Kungla / Kristjan Tahvinov</v>
      </c>
      <c r="F66" s="173" t="str">
        <f>VLOOKUP(C66,Startlist!B:F,5,FALSE)</f>
        <v>EST</v>
      </c>
      <c r="G66" s="172" t="str">
        <f>VLOOKUP(C66,Startlist!B:H,7,FALSE)</f>
        <v>Honda Civic Type-R</v>
      </c>
      <c r="H66" s="172" t="str">
        <f>IF(VLOOKUP(C66,Startlist!B:H,6,FALSE)="","",VLOOKUP(C66,Startlist!B:H,6,FALSE))</f>
        <v>Kärolis Kungla</v>
      </c>
      <c r="I66" s="174" t="str">
        <f>IF(VLOOKUP(C66,Results!B:O,4,FALSE)=""," Retired",VLOOKUP(C66,Results!B:O,4,FALSE))</f>
        <v> 3.42,5</v>
      </c>
    </row>
    <row r="67" spans="1:9" ht="15">
      <c r="A67" s="169">
        <f t="shared" si="0"/>
        <v>60</v>
      </c>
      <c r="B67" s="183">
        <f>COUNTIF($D$1:D66,D67)+1</f>
        <v>4</v>
      </c>
      <c r="C67" s="170">
        <v>75</v>
      </c>
      <c r="D67" s="171" t="str">
        <f>VLOOKUP(C67,'Champ Classes'!A:B,2,FALSE)</f>
        <v>2WD-VE</v>
      </c>
      <c r="E67" s="172" t="str">
        <f>CONCATENATE(VLOOKUP(C67,Startlist!B:H,3,FALSE)," / ",VLOOKUP(C67,Startlist!B:H,4,FALSE))</f>
        <v>Heikko Tiits / Indrek Vulf</v>
      </c>
      <c r="F67" s="173" t="str">
        <f>VLOOKUP(C67,Startlist!B:F,5,FALSE)</f>
        <v>EST</v>
      </c>
      <c r="G67" s="172" t="str">
        <f>VLOOKUP(C67,Startlist!B:H,7,FALSE)</f>
        <v>Mitsubishi Colt</v>
      </c>
      <c r="H67" s="172" t="str">
        <f>IF(VLOOKUP(C67,Startlist!B:H,6,FALSE)="","",VLOOKUP(C67,Startlist!B:H,6,FALSE))</f>
        <v>Juuru Tehnikaklubi</v>
      </c>
      <c r="I67" s="174" t="str">
        <f>IF(VLOOKUP(C67,Results!B:O,4,FALSE)=""," Retired",VLOOKUP(C67,Results!B:O,4,FALSE))</f>
        <v> 3.42,6</v>
      </c>
    </row>
    <row r="68" spans="1:9" ht="15">
      <c r="A68" s="169">
        <f t="shared" si="0"/>
        <v>61</v>
      </c>
      <c r="B68" s="183">
        <f>COUNTIF($D$1:D67,D68)+1</f>
        <v>5</v>
      </c>
      <c r="C68" s="170">
        <v>82</v>
      </c>
      <c r="D68" s="171" t="str">
        <f>VLOOKUP(C68,'Champ Classes'!A:B,2,FALSE)</f>
        <v>2WD-VE</v>
      </c>
      <c r="E68" s="172" t="str">
        <f>CONCATENATE(VLOOKUP(C68,Startlist!B:H,3,FALSE)," / ",VLOOKUP(C68,Startlist!B:H,4,FALSE))</f>
        <v>Raido Värik / Margus Havik</v>
      </c>
      <c r="F68" s="173" t="str">
        <f>VLOOKUP(C68,Startlist!B:F,5,FALSE)</f>
        <v>EST</v>
      </c>
      <c r="G68" s="172" t="str">
        <f>VLOOKUP(C68,Startlist!B:H,7,FALSE)</f>
        <v>Toyota Yaris</v>
      </c>
      <c r="H68" s="172" t="str">
        <f>IF(VLOOKUP(C68,Startlist!B:H,6,FALSE)="","",VLOOKUP(C68,Startlist!B:H,6,FALSE))</f>
        <v>Hõbemägi Motorsport</v>
      </c>
      <c r="I68" s="174" t="str">
        <f>IF(VLOOKUP(C68,Results!B:O,4,FALSE)=""," Retired",VLOOKUP(C68,Results!B:O,4,FALSE))</f>
        <v> 3.42,7</v>
      </c>
    </row>
    <row r="69" spans="1:9" ht="15">
      <c r="A69" s="169">
        <f t="shared" si="0"/>
        <v>62</v>
      </c>
      <c r="B69" s="183">
        <f>COUNTIF($D$1:D68,D69)+1</f>
        <v>10</v>
      </c>
      <c r="C69" s="170">
        <v>46</v>
      </c>
      <c r="D69" s="171" t="str">
        <f>VLOOKUP(C69,'Champ Classes'!A:B,2,FALSE)</f>
        <v>2WD-SE</v>
      </c>
      <c r="E69" s="172" t="str">
        <f>CONCATENATE(VLOOKUP(C69,Startlist!B:H,3,FALSE)," / ",VLOOKUP(C69,Startlist!B:H,4,FALSE))</f>
        <v>Kristjan Radiko / Rainer Niinepuu</v>
      </c>
      <c r="F69" s="173" t="str">
        <f>VLOOKUP(C69,Startlist!B:F,5,FALSE)</f>
        <v>EST</v>
      </c>
      <c r="G69" s="172" t="str">
        <f>VLOOKUP(C69,Startlist!B:H,7,FALSE)</f>
        <v>Honda Civic Type-R</v>
      </c>
      <c r="H69" s="172" t="str">
        <f>IF(VLOOKUP(C69,Startlist!B:H,6,FALSE)="","",VLOOKUP(C69,Startlist!B:H,6,FALSE))</f>
        <v>Juuru Tehnikaklubi</v>
      </c>
      <c r="I69" s="174" t="str">
        <f>IF(VLOOKUP(C69,Results!B:O,4,FALSE)=""," Retired",VLOOKUP(C69,Results!B:O,4,FALSE))</f>
        <v> 3.43,1</v>
      </c>
    </row>
    <row r="70" spans="1:9" ht="15">
      <c r="A70" s="169">
        <f t="shared" si="0"/>
        <v>63</v>
      </c>
      <c r="B70" s="183">
        <f>COUNTIF($D$1:D69,D70)+1</f>
        <v>6</v>
      </c>
      <c r="C70" s="170">
        <v>100</v>
      </c>
      <c r="D70" s="171" t="str">
        <f>VLOOKUP(C70,'Champ Classes'!A:B,2,FALSE)</f>
        <v>2WD-VT</v>
      </c>
      <c r="E70" s="172" t="str">
        <f>CONCATENATE(VLOOKUP(C70,Startlist!B:H,3,FALSE)," / ",VLOOKUP(C70,Startlist!B:H,4,FALSE))</f>
        <v>Sten Mürkhain / Ander Mürkhain</v>
      </c>
      <c r="F70" s="173" t="str">
        <f>VLOOKUP(C70,Startlist!B:F,5,FALSE)</f>
        <v>EST</v>
      </c>
      <c r="G70" s="172" t="str">
        <f>VLOOKUP(C70,Startlist!B:H,7,FALSE)</f>
        <v>BMW 316I</v>
      </c>
      <c r="H70" s="172" t="str">
        <f>IF(VLOOKUP(C70,Startlist!B:H,6,FALSE)="","",VLOOKUP(C70,Startlist!B:H,6,FALSE))</f>
        <v>Käru Tehnikaklubi</v>
      </c>
      <c r="I70" s="174" t="str">
        <f>IF(VLOOKUP(C70,Results!B:O,4,FALSE)=""," Retired",VLOOKUP(C70,Results!B:O,4,FALSE))</f>
        <v> 3.43,1</v>
      </c>
    </row>
    <row r="71" spans="1:9" ht="15">
      <c r="A71" s="169">
        <f t="shared" si="0"/>
        <v>64</v>
      </c>
      <c r="B71" s="183">
        <f>COUNTIF($D$1:D70,D71)+1</f>
        <v>15</v>
      </c>
      <c r="C71" s="170">
        <v>124</v>
      </c>
      <c r="D71" s="171" t="str">
        <f>VLOOKUP(C71,'Champ Classes'!A:B,2,FALSE)</f>
        <v>4WD</v>
      </c>
      <c r="E71" s="172" t="str">
        <f>CONCATENATE(VLOOKUP(C71,Startlist!B:H,3,FALSE)," / ",VLOOKUP(C71,Startlist!B:H,4,FALSE))</f>
        <v>Margus Noppel / Ariett Noppel</v>
      </c>
      <c r="F71" s="173" t="str">
        <f>VLOOKUP(C71,Startlist!B:F,5,FALSE)</f>
        <v>EST</v>
      </c>
      <c r="G71" s="172" t="str">
        <f>VLOOKUP(C71,Startlist!B:H,7,FALSE)</f>
        <v>Subaru Impreza WRX</v>
      </c>
      <c r="H71" s="172" t="str">
        <f>IF(VLOOKUP(C71,Startlist!B:H,6,FALSE)="","",VLOOKUP(C71,Startlist!B:H,6,FALSE))</f>
        <v>TLK Racing</v>
      </c>
      <c r="I71" s="174" t="str">
        <f>IF(VLOOKUP(C71,Results!B:O,4,FALSE)=""," Retired",VLOOKUP(C71,Results!B:O,4,FALSE))</f>
        <v> 3.43,4</v>
      </c>
    </row>
    <row r="72" spans="1:9" ht="15">
      <c r="A72" s="169">
        <f t="shared" si="0"/>
        <v>65</v>
      </c>
      <c r="B72" s="183">
        <f>COUNTIF($D$1:D71,D72)+1</f>
        <v>21</v>
      </c>
      <c r="C72" s="170">
        <v>78</v>
      </c>
      <c r="D72" s="171" t="str">
        <f>VLOOKUP(C72,'Champ Classes'!A:B,2,FALSE)</f>
        <v>2WD-ST</v>
      </c>
      <c r="E72" s="172" t="str">
        <f>CONCATENATE(VLOOKUP(C72,Startlist!B:H,3,FALSE)," / ",VLOOKUP(C72,Startlist!B:H,4,FALSE))</f>
        <v>Helar Arge / Rainer Vassiljev</v>
      </c>
      <c r="F72" s="173" t="str">
        <f>VLOOKUP(C72,Startlist!B:F,5,FALSE)</f>
        <v>EST</v>
      </c>
      <c r="G72" s="172" t="str">
        <f>VLOOKUP(C72,Startlist!B:H,7,FALSE)</f>
        <v>BMW 318IS</v>
      </c>
      <c r="H72" s="172" t="str">
        <f>IF(VLOOKUP(C72,Startlist!B:H,6,FALSE)="","",VLOOKUP(C72,Startlist!B:H,6,FALSE))</f>
        <v>WKND Racing</v>
      </c>
      <c r="I72" s="174" t="str">
        <f>IF(VLOOKUP(C72,Results!B:O,4,FALSE)=""," Retired",VLOOKUP(C72,Results!B:O,4,FALSE))</f>
        <v> 3.43,5</v>
      </c>
    </row>
    <row r="73" spans="1:9" ht="15">
      <c r="A73" s="169">
        <f t="shared" si="0"/>
        <v>66</v>
      </c>
      <c r="B73" s="183">
        <f>COUNTIF($D$1:D72,D73)+1</f>
        <v>3</v>
      </c>
      <c r="C73" s="170">
        <v>21</v>
      </c>
      <c r="D73" s="171" t="str">
        <f>VLOOKUP(C73,'Champ Classes'!A:B,2,FALSE)</f>
        <v>J16</v>
      </c>
      <c r="E73" s="172" t="str">
        <f>CONCATENATE(VLOOKUP(C73,Startlist!B:H,3,FALSE)," / ",VLOOKUP(C73,Startlist!B:H,4,FALSE))</f>
        <v>Kaspar Kaasik / Tenel Tilk</v>
      </c>
      <c r="F73" s="173" t="str">
        <f>VLOOKUP(C73,Startlist!B:F,5,FALSE)</f>
        <v>EST</v>
      </c>
      <c r="G73" s="172" t="str">
        <f>VLOOKUP(C73,Startlist!B:H,7,FALSE)</f>
        <v>Ford Fiesta</v>
      </c>
      <c r="H73" s="172" t="str">
        <f>IF(VLOOKUP(C73,Startlist!B:H,6,FALSE)="","",VLOOKUP(C73,Startlist!B:H,6,FALSE))</f>
        <v>TLK Racing</v>
      </c>
      <c r="I73" s="174" t="str">
        <f>IF(VLOOKUP(C73,Results!B:O,4,FALSE)=""," Retired",VLOOKUP(C73,Results!B:O,4,FALSE))</f>
        <v> 3.43,8</v>
      </c>
    </row>
    <row r="74" spans="1:9" ht="15">
      <c r="A74" s="169">
        <f aca="true" t="shared" si="1" ref="A74:A102">A73+1</f>
        <v>67</v>
      </c>
      <c r="B74" s="183">
        <f>COUNTIF($D$1:D73,D74)+1</f>
        <v>6</v>
      </c>
      <c r="C74" s="170">
        <v>102</v>
      </c>
      <c r="D74" s="171" t="str">
        <f>VLOOKUP(C74,'Champ Classes'!A:B,2,FALSE)</f>
        <v>2WD-VE</v>
      </c>
      <c r="E74" s="172" t="str">
        <f>CONCATENATE(VLOOKUP(C74,Startlist!B:H,3,FALSE)," / ",VLOOKUP(C74,Startlist!B:H,4,FALSE))</f>
        <v>Kaido Märss / Kaido Märss</v>
      </c>
      <c r="F74" s="173" t="str">
        <f>VLOOKUP(C74,Startlist!B:F,5,FALSE)</f>
        <v>EST</v>
      </c>
      <c r="G74" s="172" t="str">
        <f>VLOOKUP(C74,Startlist!B:H,7,FALSE)</f>
        <v>Volkswagen Golf 2</v>
      </c>
      <c r="H74" s="172" t="str">
        <f>IF(VLOOKUP(C74,Startlist!B:H,6,FALSE)="","",VLOOKUP(C74,Startlist!B:H,6,FALSE))</f>
        <v>Kaido Märss</v>
      </c>
      <c r="I74" s="174" t="str">
        <f>IF(VLOOKUP(C74,Results!B:O,4,FALSE)=""," Retired",VLOOKUP(C74,Results!B:O,4,FALSE))</f>
        <v> 3.44,2</v>
      </c>
    </row>
    <row r="75" spans="1:9" ht="15">
      <c r="A75" s="169">
        <f t="shared" si="1"/>
        <v>68</v>
      </c>
      <c r="B75" s="183">
        <f>COUNTIF($D$1:D74,D75)+1</f>
        <v>11</v>
      </c>
      <c r="C75" s="170">
        <v>108</v>
      </c>
      <c r="D75" s="171" t="str">
        <f>VLOOKUP(C75,'Champ Classes'!A:B,2,FALSE)</f>
        <v>2WD-SE</v>
      </c>
      <c r="E75" s="172" t="str">
        <f>CONCATENATE(VLOOKUP(C75,Startlist!B:H,3,FALSE)," / ",VLOOKUP(C75,Startlist!B:H,4,FALSE))</f>
        <v>Cardo Jurs / Kustas Krooni</v>
      </c>
      <c r="F75" s="173" t="str">
        <f>VLOOKUP(C75,Startlist!B:F,5,FALSE)</f>
        <v>EST</v>
      </c>
      <c r="G75" s="172" t="str">
        <f>VLOOKUP(C75,Startlist!B:H,7,FALSE)</f>
        <v>Ford Fiesta</v>
      </c>
      <c r="H75" s="172" t="str">
        <f>IF(VLOOKUP(C75,Startlist!B:H,6,FALSE)="","",VLOOKUP(C75,Startlist!B:H,6,FALSE))</f>
        <v>Cardo Jurs</v>
      </c>
      <c r="I75" s="174" t="str">
        <f>IF(VLOOKUP(C75,Results!B:O,4,FALSE)=""," Retired",VLOOKUP(C75,Results!B:O,4,FALSE))</f>
        <v> 3.44,4</v>
      </c>
    </row>
    <row r="76" spans="1:9" ht="15">
      <c r="A76" s="169">
        <f t="shared" si="1"/>
        <v>69</v>
      </c>
      <c r="B76" s="183">
        <f>COUNTIF($D$1:D75,D76)+1</f>
        <v>4</v>
      </c>
      <c r="C76" s="170">
        <v>27</v>
      </c>
      <c r="D76" s="171" t="str">
        <f>VLOOKUP(C76,'Champ Classes'!A:B,2,FALSE)</f>
        <v>J16</v>
      </c>
      <c r="E76" s="172" t="str">
        <f>CONCATENATE(VLOOKUP(C76,Startlist!B:H,3,FALSE)," / ",VLOOKUP(C76,Startlist!B:H,4,FALSE))</f>
        <v>Kerli Vilu / Arvo Liimann</v>
      </c>
      <c r="F76" s="173" t="str">
        <f>VLOOKUP(C76,Startlist!B:F,5,FALSE)</f>
        <v>EST</v>
      </c>
      <c r="G76" s="172" t="str">
        <f>VLOOKUP(C76,Startlist!B:H,7,FALSE)</f>
        <v>Ford Fiesta</v>
      </c>
      <c r="H76" s="172" t="str">
        <f>IF(VLOOKUP(C76,Startlist!B:H,6,FALSE)="","",VLOOKUP(C76,Startlist!B:H,6,FALSE))</f>
        <v>HT Motorsport</v>
      </c>
      <c r="I76" s="174" t="str">
        <f>IF(VLOOKUP(C76,Results!B:O,4,FALSE)=""," Retired",VLOOKUP(C76,Results!B:O,4,FALSE))</f>
        <v> 3.44,5</v>
      </c>
    </row>
    <row r="77" spans="1:9" ht="15">
      <c r="A77" s="169">
        <f t="shared" si="1"/>
        <v>70</v>
      </c>
      <c r="B77" s="183">
        <f>COUNTIF($D$1:D76,D77)+1</f>
        <v>1</v>
      </c>
      <c r="C77" s="170">
        <v>101</v>
      </c>
      <c r="D77" s="171" t="str">
        <f>VLOOKUP(C77,'Champ Classes'!A:B,2,FALSE)</f>
        <v>SU</v>
      </c>
      <c r="E77" s="172" t="str">
        <f>CONCATENATE(VLOOKUP(C77,Startlist!B:H,3,FALSE)," / ",VLOOKUP(C77,Startlist!B:H,4,FALSE))</f>
        <v>Indrek Mäestu / Joosep Pukk</v>
      </c>
      <c r="F77" s="173" t="str">
        <f>VLOOKUP(C77,Startlist!B:F,5,FALSE)</f>
        <v>EST</v>
      </c>
      <c r="G77" s="172" t="str">
        <f>VLOOKUP(C77,Startlist!B:H,7,FALSE)</f>
        <v>Vaz 2105</v>
      </c>
      <c r="H77" s="172" t="str">
        <f>IF(VLOOKUP(C77,Startlist!B:H,6,FALSE)="","",VLOOKUP(C77,Startlist!B:H,6,FALSE))</f>
        <v>Indrek Mäestu</v>
      </c>
      <c r="I77" s="174" t="str">
        <f>IF(VLOOKUP(C77,Results!B:O,4,FALSE)=""," Retired",VLOOKUP(C77,Results!B:O,4,FALSE))</f>
        <v> 3.44,5</v>
      </c>
    </row>
    <row r="78" spans="1:9" ht="15">
      <c r="A78" s="169">
        <f t="shared" si="1"/>
        <v>71</v>
      </c>
      <c r="B78" s="183">
        <f>COUNTIF($D$1:D77,D78)+1</f>
        <v>22</v>
      </c>
      <c r="C78" s="170">
        <v>99</v>
      </c>
      <c r="D78" s="171" t="str">
        <f>VLOOKUP(C78,'Champ Classes'!A:B,2,FALSE)</f>
        <v>2WD-ST</v>
      </c>
      <c r="E78" s="172" t="str">
        <f>CONCATENATE(VLOOKUP(C78,Startlist!B:H,3,FALSE)," / ",VLOOKUP(C78,Startlist!B:H,4,FALSE))</f>
        <v>Peeter Kask / Priit Trink</v>
      </c>
      <c r="F78" s="173" t="str">
        <f>VLOOKUP(C78,Startlist!B:F,5,FALSE)</f>
        <v>EST</v>
      </c>
      <c r="G78" s="172" t="str">
        <f>VLOOKUP(C78,Startlist!B:H,7,FALSE)</f>
        <v>BMW 323TI</v>
      </c>
      <c r="H78" s="172">
        <f>IF(VLOOKUP(C78,Startlist!B:H,6,FALSE)="","",VLOOKUP(C78,Startlist!B:H,6,FALSE))</f>
      </c>
      <c r="I78" s="174" t="str">
        <f>IF(VLOOKUP(C78,Results!B:O,4,FALSE)=""," Retired",VLOOKUP(C78,Results!B:O,4,FALSE))</f>
        <v> 3.45,6</v>
      </c>
    </row>
    <row r="79" spans="1:9" ht="15">
      <c r="A79" s="169">
        <f t="shared" si="1"/>
        <v>72</v>
      </c>
      <c r="B79" s="183">
        <f>COUNTIF($D$1:D78,D79)+1</f>
        <v>12</v>
      </c>
      <c r="C79" s="170">
        <v>63</v>
      </c>
      <c r="D79" s="171" t="str">
        <f>VLOOKUP(C79,'Champ Classes'!A:B,2,FALSE)</f>
        <v>2WD-SE</v>
      </c>
      <c r="E79" s="172" t="str">
        <f>CONCATENATE(VLOOKUP(C79,Startlist!B:H,3,FALSE)," / ",VLOOKUP(C79,Startlist!B:H,4,FALSE))</f>
        <v>Romet Liiv / Anthony Fatkin</v>
      </c>
      <c r="F79" s="173" t="str">
        <f>VLOOKUP(C79,Startlist!B:F,5,FALSE)</f>
        <v>EST</v>
      </c>
      <c r="G79" s="172" t="str">
        <f>VLOOKUP(C79,Startlist!B:H,7,FALSE)</f>
        <v>Honda Civic Type-R</v>
      </c>
      <c r="H79" s="172" t="str">
        <f>IF(VLOOKUP(C79,Startlist!B:H,6,FALSE)="","",VLOOKUP(C79,Startlist!B:H,6,FALSE))</f>
        <v>TLK Racing</v>
      </c>
      <c r="I79" s="174" t="str">
        <f>IF(VLOOKUP(C79,Results!B:O,4,FALSE)=""," Retired",VLOOKUP(C79,Results!B:O,4,FALSE))</f>
        <v> 3.46,1</v>
      </c>
    </row>
    <row r="80" spans="1:9" ht="15">
      <c r="A80" s="169">
        <f t="shared" si="1"/>
        <v>73</v>
      </c>
      <c r="B80" s="183">
        <f>COUNTIF($D$1:D79,D80)+1</f>
        <v>5</v>
      </c>
      <c r="C80" s="170">
        <v>19</v>
      </c>
      <c r="D80" s="171" t="str">
        <f>VLOOKUP(C80,'Champ Classes'!A:B,2,FALSE)</f>
        <v>J16</v>
      </c>
      <c r="E80" s="172" t="str">
        <f>CONCATENATE(VLOOKUP(C80,Startlist!B:H,3,FALSE)," / ",VLOOKUP(C80,Startlist!B:H,4,FALSE))</f>
        <v>Henry Tegova / Martin Juga</v>
      </c>
      <c r="F80" s="173" t="str">
        <f>VLOOKUP(C80,Startlist!B:F,5,FALSE)</f>
        <v>EST</v>
      </c>
      <c r="G80" s="172" t="str">
        <f>VLOOKUP(C80,Startlist!B:H,7,FALSE)</f>
        <v>Ford Fiesta</v>
      </c>
      <c r="H80" s="172" t="str">
        <f>IF(VLOOKUP(C80,Startlist!B:H,6,FALSE)="","",VLOOKUP(C80,Startlist!B:H,6,FALSE))</f>
        <v>HT Racing</v>
      </c>
      <c r="I80" s="174" t="str">
        <f>IF(VLOOKUP(C80,Results!B:O,4,FALSE)=""," Retired",VLOOKUP(C80,Results!B:O,4,FALSE))</f>
        <v> 3.47,2</v>
      </c>
    </row>
    <row r="81" spans="1:9" ht="15">
      <c r="A81" s="169">
        <f t="shared" si="1"/>
        <v>74</v>
      </c>
      <c r="B81" s="183">
        <f>COUNTIF($D$1:D80,D81)+1</f>
        <v>6</v>
      </c>
      <c r="C81" s="170">
        <v>29</v>
      </c>
      <c r="D81" s="171" t="str">
        <f>VLOOKUP(C81,'Champ Classes'!A:B,2,FALSE)</f>
        <v>J16</v>
      </c>
      <c r="E81" s="172" t="str">
        <f>CONCATENATE(VLOOKUP(C81,Startlist!B:H,3,FALSE)," / ",VLOOKUP(C81,Startlist!B:H,4,FALSE))</f>
        <v>Mirek Jr Matikainen / Taavo Lauk</v>
      </c>
      <c r="F81" s="173" t="str">
        <f>VLOOKUP(C81,Startlist!B:F,5,FALSE)</f>
        <v>EST</v>
      </c>
      <c r="G81" s="172" t="str">
        <f>VLOOKUP(C81,Startlist!B:H,7,FALSE)</f>
        <v>Ford Fiesta</v>
      </c>
      <c r="H81" s="172" t="str">
        <f>IF(VLOOKUP(C81,Startlist!B:H,6,FALSE)="","",VLOOKUP(C81,Startlist!B:H,6,FALSE))</f>
        <v>Mikkor Saekoda OÜ</v>
      </c>
      <c r="I81" s="174" t="str">
        <f>IF(VLOOKUP(C81,Results!B:O,4,FALSE)=""," Retired",VLOOKUP(C81,Results!B:O,4,FALSE))</f>
        <v> 3.47,5</v>
      </c>
    </row>
    <row r="82" spans="1:9" ht="15">
      <c r="A82" s="169">
        <f t="shared" si="1"/>
        <v>75</v>
      </c>
      <c r="B82" s="183">
        <f>COUNTIF($D$1:D81,D82)+1</f>
        <v>7</v>
      </c>
      <c r="C82" s="170">
        <v>14</v>
      </c>
      <c r="D82" s="171" t="str">
        <f>VLOOKUP(C82,'Champ Classes'!A:B,2,FALSE)</f>
        <v>J16</v>
      </c>
      <c r="E82" s="172" t="str">
        <f>CONCATENATE(VLOOKUP(C82,Startlist!B:H,3,FALSE)," / ",VLOOKUP(C82,Startlist!B:H,4,FALSE))</f>
        <v>Robin Roose / Kristjan Koik</v>
      </c>
      <c r="F82" s="173" t="str">
        <f>VLOOKUP(C82,Startlist!B:F,5,FALSE)</f>
        <v>EST</v>
      </c>
      <c r="G82" s="172" t="str">
        <f>VLOOKUP(C82,Startlist!B:H,7,FALSE)</f>
        <v>Ford Fiesta</v>
      </c>
      <c r="H82" s="172">
        <f>IF(VLOOKUP(C82,Startlist!B:H,6,FALSE)="","",VLOOKUP(C82,Startlist!B:H,6,FALSE))</f>
      </c>
      <c r="I82" s="174" t="str">
        <f>IF(VLOOKUP(C82,Results!B:O,4,FALSE)=""," Retired",VLOOKUP(C82,Results!B:O,4,FALSE))</f>
        <v> 3.48,0</v>
      </c>
    </row>
    <row r="83" spans="1:9" ht="15">
      <c r="A83" s="169">
        <f t="shared" si="1"/>
        <v>76</v>
      </c>
      <c r="B83" s="183">
        <f>COUNTIF($D$1:D82,D83)+1</f>
        <v>7</v>
      </c>
      <c r="C83" s="170">
        <v>68</v>
      </c>
      <c r="D83" s="171" t="str">
        <f>VLOOKUP(C83,'Champ Classes'!A:B,2,FALSE)</f>
        <v>2WD-VT</v>
      </c>
      <c r="E83" s="172" t="str">
        <f>CONCATENATE(VLOOKUP(C83,Startlist!B:H,3,FALSE)," / ",VLOOKUP(C83,Startlist!B:H,4,FALSE))</f>
        <v>Jaak Riisberg / Taavi Kivi</v>
      </c>
      <c r="F83" s="173" t="str">
        <f>VLOOKUP(C83,Startlist!B:F,5,FALSE)</f>
        <v>EST</v>
      </c>
      <c r="G83" s="172" t="str">
        <f>VLOOKUP(C83,Startlist!B:H,7,FALSE)</f>
        <v>BMW 318 IS</v>
      </c>
      <c r="H83" s="172" t="str">
        <f>IF(VLOOKUP(C83,Startlist!B:H,6,FALSE)="","",VLOOKUP(C83,Startlist!B:H,6,FALSE))</f>
        <v>REHVIDPLUSS</v>
      </c>
      <c r="I83" s="174" t="str">
        <f>IF(VLOOKUP(C83,Results!B:O,4,FALSE)=""," Retired",VLOOKUP(C83,Results!B:O,4,FALSE))</f>
        <v> 3.48,1</v>
      </c>
    </row>
    <row r="84" spans="1:9" ht="15">
      <c r="A84" s="169">
        <f t="shared" si="1"/>
        <v>77</v>
      </c>
      <c r="B84" s="183">
        <f>COUNTIF($D$1:D83,D84)+1</f>
        <v>8</v>
      </c>
      <c r="C84" s="170">
        <v>92</v>
      </c>
      <c r="D84" s="171" t="str">
        <f>VLOOKUP(C84,'Champ Classes'!A:B,2,FALSE)</f>
        <v>2WD-VT</v>
      </c>
      <c r="E84" s="172" t="str">
        <f>CONCATENATE(VLOOKUP(C84,Startlist!B:H,3,FALSE)," / ",VLOOKUP(C84,Startlist!B:H,4,FALSE))</f>
        <v>Toomas Tõnsau / Raido Uesson</v>
      </c>
      <c r="F84" s="173" t="str">
        <f>VLOOKUP(C84,Startlist!B:F,5,FALSE)</f>
        <v>EST</v>
      </c>
      <c r="G84" s="172" t="str">
        <f>VLOOKUP(C84,Startlist!B:H,7,FALSE)</f>
        <v>BMW 318 IS</v>
      </c>
      <c r="H84" s="172" t="str">
        <f>IF(VLOOKUP(C84,Startlist!B:H,6,FALSE)="","",VLOOKUP(C84,Startlist!B:H,6,FALSE))</f>
        <v>Märjamaa Rally Team</v>
      </c>
      <c r="I84" s="174" t="str">
        <f>IF(VLOOKUP(C84,Results!B:O,4,FALSE)=""," Retired",VLOOKUP(C84,Results!B:O,4,FALSE))</f>
        <v> 3.48,2</v>
      </c>
    </row>
    <row r="85" spans="1:9" ht="15">
      <c r="A85" s="169">
        <f t="shared" si="1"/>
        <v>78</v>
      </c>
      <c r="B85" s="183">
        <f>COUNTIF($D$1:D84,D85)+1</f>
        <v>9</v>
      </c>
      <c r="C85" s="170">
        <v>77</v>
      </c>
      <c r="D85" s="171" t="str">
        <f>VLOOKUP(C85,'Champ Classes'!A:B,2,FALSE)</f>
        <v>2WD-VT</v>
      </c>
      <c r="E85" s="172" t="str">
        <f>CONCATENATE(VLOOKUP(C85,Startlist!B:H,3,FALSE)," / ",VLOOKUP(C85,Startlist!B:H,4,FALSE))</f>
        <v>Kaimar Kittus / Marina Liira</v>
      </c>
      <c r="F85" s="173" t="str">
        <f>VLOOKUP(C85,Startlist!B:F,5,FALSE)</f>
        <v>EST</v>
      </c>
      <c r="G85" s="172" t="str">
        <f>VLOOKUP(C85,Startlist!B:H,7,FALSE)</f>
        <v>BMW 316I</v>
      </c>
      <c r="H85" s="172">
        <f>IF(VLOOKUP(C85,Startlist!B:H,6,FALSE)="","",VLOOKUP(C85,Startlist!B:H,6,FALSE))</f>
      </c>
      <c r="I85" s="174" t="str">
        <f>IF(VLOOKUP(C85,Results!B:O,4,FALSE)=""," Retired",VLOOKUP(C85,Results!B:O,4,FALSE))</f>
        <v> 3.48,4</v>
      </c>
    </row>
    <row r="86" spans="1:9" ht="15">
      <c r="A86" s="169">
        <f t="shared" si="1"/>
        <v>79</v>
      </c>
      <c r="B86" s="183">
        <f>COUNTIF($D$1:D85,D86)+1</f>
        <v>8</v>
      </c>
      <c r="C86" s="170">
        <v>28</v>
      </c>
      <c r="D86" s="171" t="str">
        <f>VLOOKUP(C86,'Champ Classes'!A:B,2,FALSE)</f>
        <v>J16</v>
      </c>
      <c r="E86" s="172" t="str">
        <f>CONCATENATE(VLOOKUP(C86,Startlist!B:H,3,FALSE)," / ",VLOOKUP(C86,Startlist!B:H,4,FALSE))</f>
        <v>Lukas Leivat / Kauri Pannas</v>
      </c>
      <c r="F86" s="173" t="str">
        <f>VLOOKUP(C86,Startlist!B:F,5,FALSE)</f>
        <v>EST</v>
      </c>
      <c r="G86" s="172" t="str">
        <f>VLOOKUP(C86,Startlist!B:H,7,FALSE)</f>
        <v>Ford Fiesta</v>
      </c>
      <c r="H86" s="172" t="str">
        <f>IF(VLOOKUP(C86,Startlist!B:H,6,FALSE)="","",VLOOKUP(C86,Startlist!B:H,6,FALSE))</f>
        <v>HT Motorsport</v>
      </c>
      <c r="I86" s="174" t="str">
        <f>IF(VLOOKUP(C86,Results!B:O,4,FALSE)=""," Retired",VLOOKUP(C86,Results!B:O,4,FALSE))</f>
        <v> 3.48,5</v>
      </c>
    </row>
    <row r="87" spans="1:9" ht="15">
      <c r="A87" s="169">
        <f t="shared" si="1"/>
        <v>80</v>
      </c>
      <c r="B87" s="183">
        <f>COUNTIF($D$1:D86,D87)+1</f>
        <v>2</v>
      </c>
      <c r="C87" s="170">
        <v>73</v>
      </c>
      <c r="D87" s="171" t="str">
        <f>VLOOKUP(C87,'Champ Classes'!A:B,2,FALSE)</f>
        <v>SU</v>
      </c>
      <c r="E87" s="172" t="str">
        <f>CONCATENATE(VLOOKUP(C87,Startlist!B:H,3,FALSE)," / ",VLOOKUP(C87,Startlist!B:H,4,FALSE))</f>
        <v>Reigo Raadik / Reigo Rannak</v>
      </c>
      <c r="F87" s="173" t="str">
        <f>VLOOKUP(C87,Startlist!B:F,5,FALSE)</f>
        <v>EST</v>
      </c>
      <c r="G87" s="172" t="str">
        <f>VLOOKUP(C87,Startlist!B:H,7,FALSE)</f>
        <v>Lada 2107</v>
      </c>
      <c r="H87" s="172" t="str">
        <f>IF(VLOOKUP(C87,Startlist!B:H,6,FALSE)="","",VLOOKUP(C87,Startlist!B:H,6,FALSE))</f>
        <v>Märjamaa Rally Team</v>
      </c>
      <c r="I87" s="174" t="str">
        <f>IF(VLOOKUP(C87,Results!B:O,4,FALSE)=""," Retired",VLOOKUP(C87,Results!B:O,4,FALSE))</f>
        <v> 3.48,5</v>
      </c>
    </row>
    <row r="88" spans="1:9" ht="15">
      <c r="A88" s="169">
        <f t="shared" si="1"/>
        <v>81</v>
      </c>
      <c r="B88" s="183">
        <f>COUNTIF($D$1:D87,D88)+1</f>
        <v>3</v>
      </c>
      <c r="C88" s="170">
        <v>4</v>
      </c>
      <c r="D88" s="171" t="str">
        <f>VLOOKUP(C88,'Champ Classes'!A:B,2,FALSE)</f>
        <v>J18</v>
      </c>
      <c r="E88" s="172" t="str">
        <f>CONCATENATE(VLOOKUP(C88,Startlist!B:H,3,FALSE)," / ",VLOOKUP(C88,Startlist!B:H,4,FALSE))</f>
        <v>Mart Sermann / Kaspar Raudsik</v>
      </c>
      <c r="F88" s="173" t="str">
        <f>VLOOKUP(C88,Startlist!B:F,5,FALSE)</f>
        <v>EST</v>
      </c>
      <c r="G88" s="172" t="str">
        <f>VLOOKUP(C88,Startlist!B:H,7,FALSE)</f>
        <v>Mitsubishi Colt</v>
      </c>
      <c r="H88" s="172" t="str">
        <f>IF(VLOOKUP(C88,Startlist!B:H,6,FALSE)="","",VLOOKUP(C88,Startlist!B:H,6,FALSE))</f>
        <v>Kaspar Raudsik</v>
      </c>
      <c r="I88" s="174" t="str">
        <f>IF(VLOOKUP(C88,Results!B:O,4,FALSE)=""," Retired",VLOOKUP(C88,Results!B:O,4,FALSE))</f>
        <v> 3.49,4</v>
      </c>
    </row>
    <row r="89" spans="1:9" ht="15">
      <c r="A89" s="169">
        <f t="shared" si="1"/>
        <v>82</v>
      </c>
      <c r="B89" s="183">
        <f>COUNTIF($D$1:D88,D89)+1</f>
        <v>4</v>
      </c>
      <c r="C89" s="170">
        <v>130</v>
      </c>
      <c r="D89" s="171" t="str">
        <f>VLOOKUP(C89,'Champ Classes'!A:B,2,FALSE)</f>
        <v>2WD-sport</v>
      </c>
      <c r="E89" s="172" t="str">
        <f>CONCATENATE(VLOOKUP(C89,Startlist!B:H,3,FALSE)," / ",VLOOKUP(C89,Startlist!B:H,4,FALSE))</f>
        <v>Rain Kuuskmann / Tõnu Tikerpalu</v>
      </c>
      <c r="F89" s="173" t="str">
        <f>VLOOKUP(C89,Startlist!B:F,5,FALSE)</f>
        <v>EST</v>
      </c>
      <c r="G89" s="172" t="str">
        <f>VLOOKUP(C89,Startlist!B:H,7,FALSE)</f>
        <v>BMW 316I</v>
      </c>
      <c r="H89" s="172" t="str">
        <f>IF(VLOOKUP(C89,Startlist!B:H,6,FALSE)="","",VLOOKUP(C89,Startlist!B:H,6,FALSE))</f>
        <v>Kaur Motorsport</v>
      </c>
      <c r="I89" s="174" t="str">
        <f>IF(VLOOKUP(C89,Results!B:O,4,FALSE)=""," Retired",VLOOKUP(C89,Results!B:O,4,FALSE))</f>
        <v> 3.49,6</v>
      </c>
    </row>
    <row r="90" spans="1:9" ht="15">
      <c r="A90" s="169">
        <f t="shared" si="1"/>
        <v>83</v>
      </c>
      <c r="B90" s="183">
        <f>COUNTIF($D$1:D89,D90)+1</f>
        <v>23</v>
      </c>
      <c r="C90" s="170">
        <v>116</v>
      </c>
      <c r="D90" s="171" t="str">
        <f>VLOOKUP(C90,'Champ Classes'!A:B,2,FALSE)</f>
        <v>2WD-ST</v>
      </c>
      <c r="E90" s="172" t="str">
        <f>CONCATENATE(VLOOKUP(C90,Startlist!B:H,3,FALSE)," / ",VLOOKUP(C90,Startlist!B:H,4,FALSE))</f>
        <v>Robin Reesar / Kulla Saatmäe</v>
      </c>
      <c r="F90" s="173" t="str">
        <f>VLOOKUP(C90,Startlist!B:F,5,FALSE)</f>
        <v>EST</v>
      </c>
      <c r="G90" s="172" t="str">
        <f>VLOOKUP(C90,Startlist!B:H,7,FALSE)</f>
        <v>BMW 325I</v>
      </c>
      <c r="H90" s="172" t="str">
        <f>IF(VLOOKUP(C90,Startlist!B:H,6,FALSE)="","",VLOOKUP(C90,Startlist!B:H,6,FALSE))</f>
        <v>Robin Reesar</v>
      </c>
      <c r="I90" s="174" t="str">
        <f>IF(VLOOKUP(C90,Results!B:O,4,FALSE)=""," Retired",VLOOKUP(C90,Results!B:O,4,FALSE))</f>
        <v> 3.51,0</v>
      </c>
    </row>
    <row r="91" spans="1:9" ht="15">
      <c r="A91" s="169">
        <f t="shared" si="1"/>
        <v>84</v>
      </c>
      <c r="B91" s="183">
        <f>COUNTIF($D$1:D90,D91)+1</f>
        <v>4</v>
      </c>
      <c r="C91" s="170">
        <v>26</v>
      </c>
      <c r="D91" s="171" t="str">
        <f>VLOOKUP(C91,'Champ Classes'!A:B,2,FALSE)</f>
        <v>J18</v>
      </c>
      <c r="E91" s="172" t="str">
        <f>CONCATENATE(VLOOKUP(C91,Startlist!B:H,3,FALSE)," / ",VLOOKUP(C91,Startlist!B:H,4,FALSE))</f>
        <v>Andre Juhe / Veiko Kimber</v>
      </c>
      <c r="F91" s="173" t="str">
        <f>VLOOKUP(C91,Startlist!B:F,5,FALSE)</f>
        <v>EST</v>
      </c>
      <c r="G91" s="172" t="str">
        <f>VLOOKUP(C91,Startlist!B:H,7,FALSE)</f>
        <v>Honda Civic Type-R</v>
      </c>
      <c r="H91" s="172" t="str">
        <f>IF(VLOOKUP(C91,Startlist!B:H,6,FALSE)="","",VLOOKUP(C91,Startlist!B:H,6,FALSE))</f>
        <v>HRK</v>
      </c>
      <c r="I91" s="174" t="str">
        <f>IF(VLOOKUP(C91,Results!B:O,4,FALSE)=""," Retired",VLOOKUP(C91,Results!B:O,4,FALSE))</f>
        <v> 3.51,1</v>
      </c>
    </row>
    <row r="92" spans="1:9" ht="15">
      <c r="A92" s="169">
        <f t="shared" si="1"/>
        <v>85</v>
      </c>
      <c r="B92" s="183">
        <f>COUNTIF($D$1:D91,D92)+1</f>
        <v>9</v>
      </c>
      <c r="C92" s="170">
        <v>23</v>
      </c>
      <c r="D92" s="171" t="str">
        <f>VLOOKUP(C92,'Champ Classes'!A:B,2,FALSE)</f>
        <v>J16</v>
      </c>
      <c r="E92" s="172" t="str">
        <f>CONCATENATE(VLOOKUP(C92,Startlist!B:H,3,FALSE)," / ",VLOOKUP(C92,Startlist!B:H,4,FALSE))</f>
        <v>Sander Mõik / Raigo Reimal</v>
      </c>
      <c r="F92" s="173" t="str">
        <f>VLOOKUP(C92,Startlist!B:F,5,FALSE)</f>
        <v>EST</v>
      </c>
      <c r="G92" s="172" t="str">
        <f>VLOOKUP(C92,Startlist!B:H,7,FALSE)</f>
        <v>Ford Fiesta</v>
      </c>
      <c r="H92" s="172" t="str">
        <f>IF(VLOOKUP(C92,Startlist!B:H,6,FALSE)="","",VLOOKUP(C92,Startlist!B:H,6,FALSE))</f>
        <v>HT Motorsport</v>
      </c>
      <c r="I92" s="174" t="str">
        <f>IF(VLOOKUP(C92,Results!B:O,4,FALSE)=""," Retired",VLOOKUP(C92,Results!B:O,4,FALSE))</f>
        <v> 3.51,2</v>
      </c>
    </row>
    <row r="93" spans="1:9" ht="15">
      <c r="A93" s="169">
        <f t="shared" si="1"/>
        <v>86</v>
      </c>
      <c r="B93" s="183">
        <f>COUNTIF($D$1:D92,D93)+1</f>
        <v>10</v>
      </c>
      <c r="C93" s="170">
        <v>65</v>
      </c>
      <c r="D93" s="171" t="str">
        <f>VLOOKUP(C93,'Champ Classes'!A:B,2,FALSE)</f>
        <v>2WD-VT</v>
      </c>
      <c r="E93" s="172" t="str">
        <f>CONCATENATE(VLOOKUP(C93,Startlist!B:H,3,FALSE)," / ",VLOOKUP(C93,Startlist!B:H,4,FALSE))</f>
        <v>Margus Raudsepp / Indrek Raudsepp</v>
      </c>
      <c r="F93" s="173" t="str">
        <f>VLOOKUP(C93,Startlist!B:F,5,FALSE)</f>
        <v>EST</v>
      </c>
      <c r="G93" s="172" t="str">
        <f>VLOOKUP(C93,Startlist!B:H,7,FALSE)</f>
        <v>BMW 316I</v>
      </c>
      <c r="H93" s="172" t="str">
        <f>IF(VLOOKUP(C93,Startlist!B:H,6,FALSE)="","",VLOOKUP(C93,Startlist!B:H,6,FALSE))</f>
        <v>ProVan Motorsport</v>
      </c>
      <c r="I93" s="174" t="str">
        <f>IF(VLOOKUP(C93,Results!B:O,4,FALSE)=""," Retired",VLOOKUP(C93,Results!B:O,4,FALSE))</f>
        <v> 3.51,4</v>
      </c>
    </row>
    <row r="94" spans="1:9" ht="15">
      <c r="A94" s="169">
        <f t="shared" si="1"/>
        <v>87</v>
      </c>
      <c r="B94" s="183">
        <f>COUNTIF($D$1:D93,D94)+1</f>
        <v>10</v>
      </c>
      <c r="C94" s="170">
        <v>16</v>
      </c>
      <c r="D94" s="171" t="str">
        <f>VLOOKUP(C94,'Champ Classes'!A:B,2,FALSE)</f>
        <v>J16</v>
      </c>
      <c r="E94" s="172" t="str">
        <f>CONCATENATE(VLOOKUP(C94,Startlist!B:H,3,FALSE)," / ",VLOOKUP(C94,Startlist!B:H,4,FALSE))</f>
        <v>Grete Mia Koha / Taavi Koha</v>
      </c>
      <c r="F94" s="173" t="str">
        <f>VLOOKUP(C94,Startlist!B:F,5,FALSE)</f>
        <v>EST</v>
      </c>
      <c r="G94" s="172" t="str">
        <f>VLOOKUP(C94,Startlist!B:H,7,FALSE)</f>
        <v>Ford Fiesta</v>
      </c>
      <c r="H94" s="172" t="str">
        <f>IF(VLOOKUP(C94,Startlist!B:H,6,FALSE)="","",VLOOKUP(C94,Startlist!B:H,6,FALSE))</f>
        <v>CRC</v>
      </c>
      <c r="I94" s="174" t="str">
        <f>IF(VLOOKUP(C94,Results!B:O,4,FALSE)=""," Retired",VLOOKUP(C94,Results!B:O,4,FALSE))</f>
        <v> 3.51,8</v>
      </c>
    </row>
    <row r="95" spans="1:9" ht="15">
      <c r="A95" s="169">
        <f t="shared" si="1"/>
        <v>88</v>
      </c>
      <c r="B95" s="183">
        <f>COUNTIF($D$1:D94,D95)+1</f>
        <v>3</v>
      </c>
      <c r="C95" s="170">
        <v>66</v>
      </c>
      <c r="D95" s="171" t="str">
        <f>VLOOKUP(C95,'Champ Classes'!A:B,2,FALSE)</f>
        <v>SU</v>
      </c>
      <c r="E95" s="172" t="str">
        <f>CONCATENATE(VLOOKUP(C95,Startlist!B:H,3,FALSE)," / ",VLOOKUP(C95,Startlist!B:H,4,FALSE))</f>
        <v>Mikk Saaron / Mait Saaron</v>
      </c>
      <c r="F95" s="173" t="str">
        <f>VLOOKUP(C95,Startlist!B:F,5,FALSE)</f>
        <v>EST</v>
      </c>
      <c r="G95" s="172" t="str">
        <f>VLOOKUP(C95,Startlist!B:H,7,FALSE)</f>
        <v>Lada 2107</v>
      </c>
      <c r="H95" s="172">
        <f>IF(VLOOKUP(C95,Startlist!B:H,6,FALSE)="","",VLOOKUP(C95,Startlist!B:H,6,FALSE))</f>
      </c>
      <c r="I95" s="174" t="str">
        <f>IF(VLOOKUP(C95,Results!B:O,4,FALSE)=""," Retired",VLOOKUP(C95,Results!B:O,4,FALSE))</f>
        <v> 3.52,2</v>
      </c>
    </row>
    <row r="96" spans="1:9" ht="15">
      <c r="A96" s="169">
        <f t="shared" si="1"/>
        <v>89</v>
      </c>
      <c r="B96" s="183">
        <f>COUNTIF($D$1:D95,D96)+1</f>
        <v>11</v>
      </c>
      <c r="C96" s="170">
        <v>10</v>
      </c>
      <c r="D96" s="171" t="str">
        <f>VLOOKUP(C96,'Champ Classes'!A:B,2,FALSE)</f>
        <v>J16</v>
      </c>
      <c r="E96" s="172" t="str">
        <f>CONCATENATE(VLOOKUP(C96,Startlist!B:H,3,FALSE)," / ",VLOOKUP(C96,Startlist!B:H,4,FALSE))</f>
        <v>Martaliisa Meindorf / Janek Vallask</v>
      </c>
      <c r="F96" s="173" t="str">
        <f>VLOOKUP(C96,Startlist!B:F,5,FALSE)</f>
        <v>EST</v>
      </c>
      <c r="G96" s="172" t="str">
        <f>VLOOKUP(C96,Startlist!B:H,7,FALSE)</f>
        <v>Ford Fiesta</v>
      </c>
      <c r="H96" s="172" t="str">
        <f>IF(VLOOKUP(C96,Startlist!B:H,6,FALSE)="","",VLOOKUP(C96,Startlist!B:H,6,FALSE))</f>
        <v>Hõbemägi Motorsport</v>
      </c>
      <c r="I96" s="174" t="str">
        <f>IF(VLOOKUP(C96,Results!B:O,4,FALSE)=""," Retired",VLOOKUP(C96,Results!B:O,4,FALSE))</f>
        <v> 3.52,3</v>
      </c>
    </row>
    <row r="97" spans="1:9" ht="15">
      <c r="A97" s="169">
        <f t="shared" si="1"/>
        <v>90</v>
      </c>
      <c r="B97" s="183">
        <f>COUNTIF($D$1:D96,D97)+1</f>
        <v>11</v>
      </c>
      <c r="C97" s="170">
        <v>88</v>
      </c>
      <c r="D97" s="171" t="str">
        <f>VLOOKUP(C97,'Champ Classes'!A:B,2,FALSE)</f>
        <v>2WD-VT</v>
      </c>
      <c r="E97" s="172" t="str">
        <f>CONCATENATE(VLOOKUP(C97,Startlist!B:H,3,FALSE)," / ",VLOOKUP(C97,Startlist!B:H,4,FALSE))</f>
        <v>Silver Vahstein / Hannes Iir</v>
      </c>
      <c r="F97" s="173" t="str">
        <f>VLOOKUP(C97,Startlist!B:F,5,FALSE)</f>
        <v>EST</v>
      </c>
      <c r="G97" s="172" t="str">
        <f>VLOOKUP(C97,Startlist!B:H,7,FALSE)</f>
        <v>BMW 318I</v>
      </c>
      <c r="H97" s="172" t="str">
        <f>IF(VLOOKUP(C97,Startlist!B:H,6,FALSE)="","",VLOOKUP(C97,Startlist!B:H,6,FALSE))</f>
        <v>Thule Motorsport</v>
      </c>
      <c r="I97" s="174" t="str">
        <f>IF(VLOOKUP(C97,Results!B:O,4,FALSE)=""," Retired",VLOOKUP(C97,Results!B:O,4,FALSE))</f>
        <v> 3.52,4</v>
      </c>
    </row>
    <row r="98" spans="1:9" ht="15">
      <c r="A98" s="169">
        <f t="shared" si="1"/>
        <v>91</v>
      </c>
      <c r="B98" s="183">
        <f>COUNTIF($D$1:D97,D98)+1</f>
        <v>12</v>
      </c>
      <c r="C98" s="170">
        <v>95</v>
      </c>
      <c r="D98" s="171" t="str">
        <f>VLOOKUP(C98,'Champ Classes'!A:B,2,FALSE)</f>
        <v>2WD-VT</v>
      </c>
      <c r="E98" s="172" t="str">
        <f>CONCATENATE(VLOOKUP(C98,Startlist!B:H,3,FALSE)," / ",VLOOKUP(C98,Startlist!B:H,4,FALSE))</f>
        <v>Chris Männik / Marianne Pihu</v>
      </c>
      <c r="F98" s="173" t="str">
        <f>VLOOKUP(C98,Startlist!B:F,5,FALSE)</f>
        <v>EST</v>
      </c>
      <c r="G98" s="172" t="str">
        <f>VLOOKUP(C98,Startlist!B:H,7,FALSE)</f>
        <v>BMW 318</v>
      </c>
      <c r="H98" s="172" t="str">
        <f>IF(VLOOKUP(C98,Startlist!B:H,6,FALSE)="","",VLOOKUP(C98,Startlist!B:H,6,FALSE))</f>
        <v>WKND Racing</v>
      </c>
      <c r="I98" s="174" t="str">
        <f>IF(VLOOKUP(C98,Results!B:O,4,FALSE)=""," Retired",VLOOKUP(C98,Results!B:O,4,FALSE))</f>
        <v> 3.52,7</v>
      </c>
    </row>
    <row r="99" spans="1:9" ht="15">
      <c r="A99" s="169">
        <f t="shared" si="1"/>
        <v>92</v>
      </c>
      <c r="B99" s="183">
        <f>COUNTIF($D$1:D98,D99)+1</f>
        <v>13</v>
      </c>
      <c r="C99" s="170">
        <v>107</v>
      </c>
      <c r="D99" s="171" t="str">
        <f>VLOOKUP(C99,'Champ Classes'!A:B,2,FALSE)</f>
        <v>2WD-VT</v>
      </c>
      <c r="E99" s="172" t="str">
        <f>CONCATENATE(VLOOKUP(C99,Startlist!B:H,3,FALSE)," / ",VLOOKUP(C99,Startlist!B:H,4,FALSE))</f>
        <v>Alvar Udu / Lauri Varblas</v>
      </c>
      <c r="F99" s="173" t="str">
        <f>VLOOKUP(C99,Startlist!B:F,5,FALSE)</f>
        <v>EST</v>
      </c>
      <c r="G99" s="172" t="str">
        <f>VLOOKUP(C99,Startlist!B:H,7,FALSE)</f>
        <v>BMW 116</v>
      </c>
      <c r="H99" s="172" t="str">
        <f>IF(VLOOKUP(C99,Startlist!B:H,6,FALSE)="","",VLOOKUP(C99,Startlist!B:H,6,FALSE))</f>
        <v>Alvar Udu</v>
      </c>
      <c r="I99" s="174" t="str">
        <f>IF(VLOOKUP(C99,Results!B:O,4,FALSE)=""," Retired",VLOOKUP(C99,Results!B:O,4,FALSE))</f>
        <v> 3.53,9</v>
      </c>
    </row>
    <row r="100" spans="1:9" ht="15">
      <c r="A100" s="169">
        <f t="shared" si="1"/>
        <v>93</v>
      </c>
      <c r="B100" s="183">
        <f>COUNTIF($D$1:D99,D100)+1</f>
        <v>24</v>
      </c>
      <c r="C100" s="170">
        <v>115</v>
      </c>
      <c r="D100" s="171" t="str">
        <f>VLOOKUP(C100,'Champ Classes'!A:B,2,FALSE)</f>
        <v>2WD-ST</v>
      </c>
      <c r="E100" s="172" t="str">
        <f>CONCATENATE(VLOOKUP(C100,Startlist!B:H,3,FALSE)," / ",VLOOKUP(C100,Startlist!B:H,4,FALSE))</f>
        <v>Mart Olesk / Sven Johanson</v>
      </c>
      <c r="F100" s="173" t="str">
        <f>VLOOKUP(C100,Startlist!B:F,5,FALSE)</f>
        <v>EST</v>
      </c>
      <c r="G100" s="172" t="str">
        <f>VLOOKUP(C100,Startlist!B:H,7,FALSE)</f>
        <v>BMW Coupe</v>
      </c>
      <c r="H100" s="172" t="str">
        <f>IF(VLOOKUP(C100,Startlist!B:H,6,FALSE)="","",VLOOKUP(C100,Startlist!B:H,6,FALSE))</f>
        <v>ESTOLUX</v>
      </c>
      <c r="I100" s="174" t="str">
        <f>IF(VLOOKUP(C100,Results!B:O,4,FALSE)=""," Retired",VLOOKUP(C100,Results!B:O,4,FALSE))</f>
        <v> 3.54,4</v>
      </c>
    </row>
    <row r="101" spans="1:9" ht="15">
      <c r="A101" s="169">
        <f t="shared" si="1"/>
        <v>94</v>
      </c>
      <c r="B101" s="183">
        <f>COUNTIF($D$1:D100,D101)+1</f>
        <v>7</v>
      </c>
      <c r="C101" s="170">
        <v>120</v>
      </c>
      <c r="D101" s="171" t="str">
        <f>VLOOKUP(C101,'Champ Classes'!A:B,2,FALSE)</f>
        <v>2WD-VE</v>
      </c>
      <c r="E101" s="172" t="str">
        <f>CONCATENATE(VLOOKUP(C101,Startlist!B:H,3,FALSE)," / ",VLOOKUP(C101,Startlist!B:H,4,FALSE))</f>
        <v>Vaido Järvela / Tanel Laurimaa</v>
      </c>
      <c r="F101" s="173" t="str">
        <f>VLOOKUP(C101,Startlist!B:F,5,FALSE)</f>
        <v>EST</v>
      </c>
      <c r="G101" s="172" t="str">
        <f>VLOOKUP(C101,Startlist!B:H,7,FALSE)</f>
        <v>Volkswagen Golf</v>
      </c>
      <c r="H101" s="172">
        <f>IF(VLOOKUP(C101,Startlist!B:H,6,FALSE)="","",VLOOKUP(C101,Startlist!B:H,6,FALSE))</f>
      </c>
      <c r="I101" s="174" t="str">
        <f>IF(VLOOKUP(C101,Results!B:O,4,FALSE)=""," Retired",VLOOKUP(C101,Results!B:O,4,FALSE))</f>
        <v> 3.54,4</v>
      </c>
    </row>
    <row r="102" spans="1:9" ht="15">
      <c r="A102" s="169">
        <f t="shared" si="1"/>
        <v>95</v>
      </c>
      <c r="B102" s="183">
        <f>COUNTIF($D$1:D101,D102)+1</f>
        <v>12</v>
      </c>
      <c r="C102" s="170">
        <v>24</v>
      </c>
      <c r="D102" s="171" t="str">
        <f>VLOOKUP(C102,'Champ Classes'!A:B,2,FALSE)</f>
        <v>J16</v>
      </c>
      <c r="E102" s="172" t="str">
        <f>CONCATENATE(VLOOKUP(C102,Startlist!B:H,3,FALSE)," / ",VLOOKUP(C102,Startlist!B:H,4,FALSE))</f>
        <v>Mairo Tiks / Alo Lond</v>
      </c>
      <c r="F102" s="173" t="str">
        <f>VLOOKUP(C102,Startlist!B:F,5,FALSE)</f>
        <v>EST</v>
      </c>
      <c r="G102" s="172" t="str">
        <f>VLOOKUP(C102,Startlist!B:H,7,FALSE)</f>
        <v>Honda Civic</v>
      </c>
      <c r="H102" s="172">
        <f>IF(VLOOKUP(C102,Startlist!B:H,6,FALSE)="","",VLOOKUP(C102,Startlist!B:H,6,FALSE))</f>
      </c>
      <c r="I102" s="174" t="str">
        <f>IF(VLOOKUP(C102,Results!B:O,4,FALSE)=""," Retired",VLOOKUP(C102,Results!B:O,4,FALSE))</f>
        <v> 3.54,7</v>
      </c>
    </row>
    <row r="103" spans="1:9" ht="15">
      <c r="A103" s="169">
        <f aca="true" t="shared" si="2" ref="A103:A120">A102+1</f>
        <v>96</v>
      </c>
      <c r="B103" s="183">
        <f>COUNTIF($D$1:D102,D103)+1</f>
        <v>13</v>
      </c>
      <c r="C103" s="170">
        <v>8</v>
      </c>
      <c r="D103" s="171" t="str">
        <f>VLOOKUP(C103,'Champ Classes'!A:B,2,FALSE)</f>
        <v>J16</v>
      </c>
      <c r="E103" s="172" t="str">
        <f>CONCATENATE(VLOOKUP(C103,Startlist!B:H,3,FALSE)," / ",VLOOKUP(C103,Startlist!B:H,4,FALSE))</f>
        <v>Kermo Müil / Aare Müil</v>
      </c>
      <c r="F103" s="173" t="str">
        <f>VLOOKUP(C103,Startlist!B:F,5,FALSE)</f>
        <v>EST</v>
      </c>
      <c r="G103" s="172" t="str">
        <f>VLOOKUP(C103,Startlist!B:H,7,FALSE)</f>
        <v>Renault Twingo</v>
      </c>
      <c r="H103" s="172" t="str">
        <f>IF(VLOOKUP(C103,Startlist!B:H,6,FALSE)="","",VLOOKUP(C103,Startlist!B:H,6,FALSE))</f>
        <v>Märjamaa Rally Team</v>
      </c>
      <c r="I103" s="174" t="str">
        <f>IF(VLOOKUP(C103,Results!B:O,4,FALSE)=""," Retired",VLOOKUP(C103,Results!B:O,4,FALSE))</f>
        <v> 3.55,6</v>
      </c>
    </row>
    <row r="104" spans="1:9" ht="15">
      <c r="A104" s="169">
        <f t="shared" si="2"/>
        <v>97</v>
      </c>
      <c r="B104" s="183">
        <f>COUNTIF($D$1:D103,D104)+1</f>
        <v>14</v>
      </c>
      <c r="C104" s="170">
        <v>12</v>
      </c>
      <c r="D104" s="171" t="str">
        <f>VLOOKUP(C104,'Champ Classes'!A:B,2,FALSE)</f>
        <v>J16</v>
      </c>
      <c r="E104" s="172" t="str">
        <f>CONCATENATE(VLOOKUP(C104,Startlist!B:H,3,FALSE)," / ",VLOOKUP(C104,Startlist!B:H,4,FALSE))</f>
        <v>Trevon Aava / Urmo Aava</v>
      </c>
      <c r="F104" s="173" t="str">
        <f>VLOOKUP(C104,Startlist!B:F,5,FALSE)</f>
        <v>EST</v>
      </c>
      <c r="G104" s="172" t="str">
        <f>VLOOKUP(C104,Startlist!B:H,7,FALSE)</f>
        <v>Renault Twingo</v>
      </c>
      <c r="H104" s="172" t="str">
        <f>IF(VLOOKUP(C104,Startlist!B:H,6,FALSE)="","",VLOOKUP(C104,Startlist!B:H,6,FALSE))</f>
        <v>Rally Estonia</v>
      </c>
      <c r="I104" s="174" t="str">
        <f>IF(VLOOKUP(C104,Results!B:O,4,FALSE)=""," Retired",VLOOKUP(C104,Results!B:O,4,FALSE))</f>
        <v> 3.57,8</v>
      </c>
    </row>
    <row r="105" spans="1:9" ht="15">
      <c r="A105" s="169">
        <f t="shared" si="2"/>
        <v>98</v>
      </c>
      <c r="B105" s="183">
        <f>COUNTIF($D$1:D104,D105)+1</f>
        <v>4</v>
      </c>
      <c r="C105" s="170">
        <v>105</v>
      </c>
      <c r="D105" s="171" t="str">
        <f>VLOOKUP(C105,'Champ Classes'!A:B,2,FALSE)</f>
        <v>SU</v>
      </c>
      <c r="E105" s="172" t="str">
        <f>CONCATENATE(VLOOKUP(C105,Startlist!B:H,3,FALSE)," / ",VLOOKUP(C105,Startlist!B:H,4,FALSE))</f>
        <v>Siim Järve / Andero Alto</v>
      </c>
      <c r="F105" s="173" t="str">
        <f>VLOOKUP(C105,Startlist!B:F,5,FALSE)</f>
        <v>EST</v>
      </c>
      <c r="G105" s="172" t="str">
        <f>VLOOKUP(C105,Startlist!B:H,7,FALSE)</f>
        <v>Lada 2105</v>
      </c>
      <c r="H105" s="172" t="str">
        <f>IF(VLOOKUP(C105,Startlist!B:H,6,FALSE)="","",VLOOKUP(C105,Startlist!B:H,6,FALSE))</f>
        <v>PKM Racing</v>
      </c>
      <c r="I105" s="174" t="str">
        <f>IF(VLOOKUP(C105,Results!B:O,4,FALSE)=""," Retired",VLOOKUP(C105,Results!B:O,4,FALSE))</f>
        <v> 3.58,4</v>
      </c>
    </row>
    <row r="106" spans="1:9" ht="15">
      <c r="A106" s="169">
        <f t="shared" si="2"/>
        <v>99</v>
      </c>
      <c r="B106" s="183">
        <f>COUNTIF($D$1:D105,D106)+1</f>
        <v>25</v>
      </c>
      <c r="C106" s="170">
        <v>118</v>
      </c>
      <c r="D106" s="171" t="str">
        <f>VLOOKUP(C106,'Champ Classes'!A:B,2,FALSE)</f>
        <v>2WD-ST</v>
      </c>
      <c r="E106" s="172" t="str">
        <f>CONCATENATE(VLOOKUP(C106,Startlist!B:H,3,FALSE)," / ",VLOOKUP(C106,Startlist!B:H,4,FALSE))</f>
        <v>Taaniel Veske / Tristen Tass</v>
      </c>
      <c r="F106" s="173" t="str">
        <f>VLOOKUP(C106,Startlist!B:F,5,FALSE)</f>
        <v>EST</v>
      </c>
      <c r="G106" s="172" t="str">
        <f>VLOOKUP(C106,Startlist!B:H,7,FALSE)</f>
        <v>BMW 316I</v>
      </c>
      <c r="H106" s="172">
        <f>IF(VLOOKUP(C106,Startlist!B:H,6,FALSE)="","",VLOOKUP(C106,Startlist!B:H,6,FALSE))</f>
      </c>
      <c r="I106" s="174" t="str">
        <f>IF(VLOOKUP(C106,Results!B:O,4,FALSE)=""," Retired",VLOOKUP(C106,Results!B:O,4,FALSE))</f>
        <v> 3.58,9</v>
      </c>
    </row>
    <row r="107" spans="1:9" ht="15">
      <c r="A107" s="169">
        <f t="shared" si="2"/>
        <v>100</v>
      </c>
      <c r="B107" s="183">
        <f>COUNTIF($D$1:D106,D107)+1</f>
        <v>15</v>
      </c>
      <c r="C107" s="170">
        <v>18</v>
      </c>
      <c r="D107" s="171" t="str">
        <f>VLOOKUP(C107,'Champ Classes'!A:B,2,FALSE)</f>
        <v>J16</v>
      </c>
      <c r="E107" s="172" t="str">
        <f>CONCATENATE(VLOOKUP(C107,Startlist!B:H,3,FALSE)," / ",VLOOKUP(C107,Startlist!B:H,4,FALSE))</f>
        <v>Sebastian Kupri / Alari Kupri</v>
      </c>
      <c r="F107" s="173" t="str">
        <f>VLOOKUP(C107,Startlist!B:F,5,FALSE)</f>
        <v>EST</v>
      </c>
      <c r="G107" s="172" t="str">
        <f>VLOOKUP(C107,Startlist!B:H,7,FALSE)</f>
        <v>Honda Civic</v>
      </c>
      <c r="H107" s="172" t="str">
        <f>IF(VLOOKUP(C107,Startlist!B:H,6,FALSE)="","",VLOOKUP(C107,Startlist!B:H,6,FALSE))</f>
        <v>Vallo Nuuter</v>
      </c>
      <c r="I107" s="174" t="str">
        <f>IF(VLOOKUP(C107,Results!B:O,4,FALSE)=""," Retired",VLOOKUP(C107,Results!B:O,4,FALSE))</f>
        <v> 3.59,4</v>
      </c>
    </row>
    <row r="108" spans="1:9" ht="15">
      <c r="A108" s="169">
        <f t="shared" si="2"/>
        <v>101</v>
      </c>
      <c r="B108" s="183">
        <f>COUNTIF($D$1:D107,D108)+1</f>
        <v>2</v>
      </c>
      <c r="C108" s="170">
        <v>90</v>
      </c>
      <c r="D108" s="171" t="str">
        <f>VLOOKUP(C108,'Champ Classes'!A:B,2,FALSE)</f>
        <v>Naised</v>
      </c>
      <c r="E108" s="172" t="str">
        <f>CONCATENATE(VLOOKUP(C108,Startlist!B:H,3,FALSE)," / ",VLOOKUP(C108,Startlist!B:H,4,FALSE))</f>
        <v>Triinu Tammel / Karoliina Tammel</v>
      </c>
      <c r="F108" s="173" t="str">
        <f>VLOOKUP(C108,Startlist!B:F,5,FALSE)</f>
        <v>EST</v>
      </c>
      <c r="G108" s="172" t="str">
        <f>VLOOKUP(C108,Startlist!B:H,7,FALSE)</f>
        <v>Ford Fiesta</v>
      </c>
      <c r="H108" s="172" t="str">
        <f>IF(VLOOKUP(C108,Startlist!B:H,6,FALSE)="","",VLOOKUP(C108,Startlist!B:H,6,FALSE))</f>
        <v>Thule Motorsport</v>
      </c>
      <c r="I108" s="174" t="str">
        <f>IF(VLOOKUP(C108,Results!B:O,4,FALSE)=""," Retired",VLOOKUP(C108,Results!B:O,4,FALSE))</f>
        <v> 3.59,8</v>
      </c>
    </row>
    <row r="109" spans="1:9" ht="15">
      <c r="A109" s="169">
        <f t="shared" si="2"/>
        <v>102</v>
      </c>
      <c r="B109" s="183">
        <f>COUNTIF($D$1:D108,D109)+1</f>
        <v>3</v>
      </c>
      <c r="C109" s="170">
        <v>83</v>
      </c>
      <c r="D109" s="171" t="str">
        <f>VLOOKUP(C109,'Champ Classes'!A:B,2,FALSE)</f>
        <v>Naised</v>
      </c>
      <c r="E109" s="172" t="str">
        <f>CONCATENATE(VLOOKUP(C109,Startlist!B:H,3,FALSE)," / ",VLOOKUP(C109,Startlist!B:H,4,FALSE))</f>
        <v>Aira Lepp / Aneta Liik</v>
      </c>
      <c r="F109" s="173" t="str">
        <f>VLOOKUP(C109,Startlist!B:F,5,FALSE)</f>
        <v>EST</v>
      </c>
      <c r="G109" s="172" t="str">
        <f>VLOOKUP(C109,Startlist!B:H,7,FALSE)</f>
        <v>Nissan Sunny</v>
      </c>
      <c r="H109" s="172" t="str">
        <f>IF(VLOOKUP(C109,Startlist!B:H,6,FALSE)="","",VLOOKUP(C109,Startlist!B:H,6,FALSE))</f>
        <v>Thule Motorsport</v>
      </c>
      <c r="I109" s="174" t="str">
        <f>IF(VLOOKUP(C109,Results!B:O,4,FALSE)=""," Retired",VLOOKUP(C109,Results!B:O,4,FALSE))</f>
        <v> 4.02,0</v>
      </c>
    </row>
    <row r="110" spans="1:9" ht="15">
      <c r="A110" s="169">
        <f t="shared" si="2"/>
        <v>103</v>
      </c>
      <c r="B110" s="183">
        <f>COUNTIF($D$1:D109,D110)+1</f>
        <v>16</v>
      </c>
      <c r="C110" s="170">
        <v>22</v>
      </c>
      <c r="D110" s="171" t="str">
        <f>VLOOKUP(C110,'Champ Classes'!A:B,2,FALSE)</f>
        <v>J16</v>
      </c>
      <c r="E110" s="172" t="str">
        <f>CONCATENATE(VLOOKUP(C110,Startlist!B:H,3,FALSE)," / ",VLOOKUP(C110,Startlist!B:H,4,FALSE))</f>
        <v>Jüri Jürisaar / Mattias Tõnts</v>
      </c>
      <c r="F110" s="173" t="str">
        <f>VLOOKUP(C110,Startlist!B:F,5,FALSE)</f>
        <v>EST</v>
      </c>
      <c r="G110" s="172" t="str">
        <f>VLOOKUP(C110,Startlist!B:H,7,FALSE)</f>
        <v>BMW 316</v>
      </c>
      <c r="H110" s="172" t="str">
        <f>IF(VLOOKUP(C110,Startlist!B:H,6,FALSE)="","",VLOOKUP(C110,Startlist!B:H,6,FALSE))</f>
        <v>Jüri Jürisaar</v>
      </c>
      <c r="I110" s="174" t="str">
        <f>IF(VLOOKUP(C110,Results!B:O,4,FALSE)=""," Retired",VLOOKUP(C110,Results!B:O,4,FALSE))</f>
        <v> 4.02,5</v>
      </c>
    </row>
    <row r="111" spans="1:9" ht="15">
      <c r="A111" s="169">
        <f t="shared" si="2"/>
        <v>104</v>
      </c>
      <c r="B111" s="183">
        <f>COUNTIF($D$1:D110,D111)+1</f>
        <v>26</v>
      </c>
      <c r="C111" s="170">
        <v>91</v>
      </c>
      <c r="D111" s="171" t="str">
        <f>VLOOKUP(C111,'Champ Classes'!A:B,2,FALSE)</f>
        <v>2WD-ST</v>
      </c>
      <c r="E111" s="172" t="str">
        <f>CONCATENATE(VLOOKUP(C111,Startlist!B:H,3,FALSE)," / ",VLOOKUP(C111,Startlist!B:H,4,FALSE))</f>
        <v>Gerhard Toom / Jaanis Mölder</v>
      </c>
      <c r="F111" s="173" t="str">
        <f>VLOOKUP(C111,Startlist!B:F,5,FALSE)</f>
        <v>EST</v>
      </c>
      <c r="G111" s="172" t="str">
        <f>VLOOKUP(C111,Startlist!B:H,7,FALSE)</f>
        <v>BMW 325</v>
      </c>
      <c r="H111" s="172" t="str">
        <f>IF(VLOOKUP(C111,Startlist!B:H,6,FALSE)="","",VLOOKUP(C111,Startlist!B:H,6,FALSE))</f>
        <v>Murakas Racing</v>
      </c>
      <c r="I111" s="174" t="str">
        <f>IF(VLOOKUP(C111,Results!B:O,4,FALSE)=""," Retired",VLOOKUP(C111,Results!B:O,4,FALSE))</f>
        <v> 4.03,1</v>
      </c>
    </row>
    <row r="112" spans="1:9" ht="15">
      <c r="A112" s="169">
        <f t="shared" si="2"/>
        <v>105</v>
      </c>
      <c r="B112" s="183">
        <f>COUNTIF($D$1:D111,D112)+1</f>
        <v>17</v>
      </c>
      <c r="C112" s="170">
        <v>5</v>
      </c>
      <c r="D112" s="171" t="str">
        <f>VLOOKUP(C112,'Champ Classes'!A:B,2,FALSE)</f>
        <v>J16</v>
      </c>
      <c r="E112" s="172" t="str">
        <f>CONCATENATE(VLOOKUP(C112,Startlist!B:H,3,FALSE)," / ",VLOOKUP(C112,Startlist!B:H,4,FALSE))</f>
        <v>Henry Heinam / Urmo Heinam</v>
      </c>
      <c r="F112" s="173" t="str">
        <f>VLOOKUP(C112,Startlist!B:F,5,FALSE)</f>
        <v>EST</v>
      </c>
      <c r="G112" s="172" t="str">
        <f>VLOOKUP(C112,Startlist!B:H,7,FALSE)</f>
        <v>BMW 316I</v>
      </c>
      <c r="H112" s="172" t="str">
        <f>IF(VLOOKUP(C112,Startlist!B:H,6,FALSE)="","",VLOOKUP(C112,Startlist!B:H,6,FALSE))</f>
        <v>Urmo Heinam</v>
      </c>
      <c r="I112" s="174" t="str">
        <f>IF(VLOOKUP(C112,Results!B:O,4,FALSE)=""," Retired",VLOOKUP(C112,Results!B:O,4,FALSE))</f>
        <v> 4.05,3</v>
      </c>
    </row>
    <row r="113" spans="1:9" ht="15">
      <c r="A113" s="169">
        <f t="shared" si="2"/>
        <v>106</v>
      </c>
      <c r="B113" s="183">
        <f>COUNTIF($D$1:D112,D113)+1</f>
        <v>5</v>
      </c>
      <c r="C113" s="170">
        <v>94</v>
      </c>
      <c r="D113" s="171" t="str">
        <f>VLOOKUP(C113,'Champ Classes'!A:B,2,FALSE)</f>
        <v>SU</v>
      </c>
      <c r="E113" s="172" t="str">
        <f>CONCATENATE(VLOOKUP(C113,Startlist!B:H,3,FALSE)," / ",VLOOKUP(C113,Startlist!B:H,4,FALSE))</f>
        <v>Ruslan Pleshanov / Olga Karulina</v>
      </c>
      <c r="F113" s="173" t="str">
        <f>VLOOKUP(C113,Startlist!B:F,5,FALSE)</f>
        <v>EST</v>
      </c>
      <c r="G113" s="172" t="str">
        <f>VLOOKUP(C113,Startlist!B:H,7,FALSE)</f>
        <v>AZLK 2140</v>
      </c>
      <c r="H113" s="172" t="str">
        <f>IF(VLOOKUP(C113,Startlist!B:H,6,FALSE)="","",VLOOKUP(C113,Startlist!B:H,6,FALSE))</f>
        <v>TLT</v>
      </c>
      <c r="I113" s="174" t="str">
        <f>IF(VLOOKUP(C113,Results!B:O,4,FALSE)=""," Retired",VLOOKUP(C113,Results!B:O,4,FALSE))</f>
        <v> 4.07,3</v>
      </c>
    </row>
    <row r="114" spans="1:9" ht="15">
      <c r="A114" s="169">
        <f t="shared" si="2"/>
        <v>107</v>
      </c>
      <c r="B114" s="183">
        <f>COUNTIF($D$1:D113,D114)+1</f>
        <v>8</v>
      </c>
      <c r="C114" s="170">
        <v>104</v>
      </c>
      <c r="D114" s="171" t="str">
        <f>VLOOKUP(C114,'Champ Classes'!A:B,2,FALSE)</f>
        <v>2WD-VE</v>
      </c>
      <c r="E114" s="172" t="str">
        <f>CONCATENATE(VLOOKUP(C114,Startlist!B:H,3,FALSE)," / ",VLOOKUP(C114,Startlist!B:H,4,FALSE))</f>
        <v>Marvin Tamm / Hanno Vainola</v>
      </c>
      <c r="F114" s="173" t="str">
        <f>VLOOKUP(C114,Startlist!B:F,5,FALSE)</f>
        <v>EST</v>
      </c>
      <c r="G114" s="172" t="str">
        <f>VLOOKUP(C114,Startlist!B:H,7,FALSE)</f>
        <v>Mitsubishi Lancer</v>
      </c>
      <c r="H114" s="172" t="str">
        <f>IF(VLOOKUP(C114,Startlist!B:H,6,FALSE)="","",VLOOKUP(C114,Startlist!B:H,6,FALSE))</f>
        <v>Marvin Tamm</v>
      </c>
      <c r="I114" s="174" t="str">
        <f>IF(VLOOKUP(C114,Results!B:O,4,FALSE)=""," Retired",VLOOKUP(C114,Results!B:O,4,FALSE))</f>
        <v> 4.08,6</v>
      </c>
    </row>
    <row r="115" spans="1:9" ht="15">
      <c r="A115" s="169">
        <f t="shared" si="2"/>
        <v>108</v>
      </c>
      <c r="B115" s="183">
        <f>COUNTIF($D$1:D114,D115)+1</f>
        <v>18</v>
      </c>
      <c r="C115" s="170">
        <v>11</v>
      </c>
      <c r="D115" s="171" t="str">
        <f>VLOOKUP(C115,'Champ Classes'!A:B,2,FALSE)</f>
        <v>J16</v>
      </c>
      <c r="E115" s="172" t="str">
        <f>CONCATENATE(VLOOKUP(C115,Startlist!B:H,3,FALSE)," / ",VLOOKUP(C115,Startlist!B:H,4,FALSE))</f>
        <v>Kenneth Rauk / Martin Rauk</v>
      </c>
      <c r="F115" s="173" t="str">
        <f>VLOOKUP(C115,Startlist!B:F,5,FALSE)</f>
        <v>EST</v>
      </c>
      <c r="G115" s="172" t="str">
        <f>VLOOKUP(C115,Startlist!B:H,7,FALSE)</f>
        <v>Ford Fiesta</v>
      </c>
      <c r="H115" s="172" t="str">
        <f>IF(VLOOKUP(C115,Startlist!B:H,6,FALSE)="","",VLOOKUP(C115,Startlist!B:H,6,FALSE))</f>
        <v>Martin Rauk</v>
      </c>
      <c r="I115" s="174" t="str">
        <f>IF(VLOOKUP(C115,Results!B:O,4,FALSE)=""," Retired",VLOOKUP(C115,Results!B:O,4,FALSE))</f>
        <v> 4.10,7</v>
      </c>
    </row>
    <row r="116" spans="1:9" ht="15">
      <c r="A116" s="169">
        <f t="shared" si="2"/>
        <v>109</v>
      </c>
      <c r="B116" s="183">
        <f>COUNTIF($D$1:D115,D116)+1</f>
        <v>5</v>
      </c>
      <c r="C116" s="170">
        <v>3</v>
      </c>
      <c r="D116" s="171" t="str">
        <f>VLOOKUP(C116,'Champ Classes'!A:B,2,FALSE)</f>
        <v>J18</v>
      </c>
      <c r="E116" s="172" t="str">
        <f>CONCATENATE(VLOOKUP(C116,Startlist!B:H,3,FALSE)," / ",VLOOKUP(C116,Startlist!B:H,4,FALSE))</f>
        <v>Markus Peäske / Allar Heina</v>
      </c>
      <c r="F116" s="173" t="str">
        <f>VLOOKUP(C116,Startlist!B:F,5,FALSE)</f>
        <v>EST</v>
      </c>
      <c r="G116" s="172" t="str">
        <f>VLOOKUP(C116,Startlist!B:H,7,FALSE)</f>
        <v>BMW 318I</v>
      </c>
      <c r="H116" s="172" t="str">
        <f>IF(VLOOKUP(C116,Startlist!B:H,6,FALSE)="","",VLOOKUP(C116,Startlist!B:H,6,FALSE))</f>
        <v>Juuru Tehnikaklubi</v>
      </c>
      <c r="I116" s="174" t="str">
        <f>IF(VLOOKUP(C116,Results!B:O,4,FALSE)=""," Retired",VLOOKUP(C116,Results!B:O,4,FALSE))</f>
        <v> 4.11,6</v>
      </c>
    </row>
    <row r="117" spans="1:9" ht="15">
      <c r="A117" s="169">
        <f t="shared" si="2"/>
        <v>110</v>
      </c>
      <c r="B117" s="183">
        <f>COUNTIF($D$1:D116,D117)+1</f>
        <v>27</v>
      </c>
      <c r="C117" s="170">
        <v>87</v>
      </c>
      <c r="D117" s="171" t="str">
        <f>VLOOKUP(C117,'Champ Classes'!A:B,2,FALSE)</f>
        <v>2WD-ST</v>
      </c>
      <c r="E117" s="172" t="str">
        <f>CONCATENATE(VLOOKUP(C117,Startlist!B:H,3,FALSE)," / ",VLOOKUP(C117,Startlist!B:H,4,FALSE))</f>
        <v>Kristo Vahter / Raido Rao</v>
      </c>
      <c r="F117" s="173" t="str">
        <f>VLOOKUP(C117,Startlist!B:F,5,FALSE)</f>
        <v>EST</v>
      </c>
      <c r="G117" s="172" t="str">
        <f>VLOOKUP(C117,Startlist!B:H,7,FALSE)</f>
        <v>BMW 328</v>
      </c>
      <c r="H117" s="172" t="str">
        <f>IF(VLOOKUP(C117,Startlist!B:H,6,FALSE)="","",VLOOKUP(C117,Startlist!B:H,6,FALSE))</f>
        <v>VV Motorsport</v>
      </c>
      <c r="I117" s="174" t="str">
        <f>IF(VLOOKUP(C117,Results!B:O,4,FALSE)=""," Retired",VLOOKUP(C117,Results!B:O,4,FALSE))</f>
        <v> 4.13,9</v>
      </c>
    </row>
    <row r="118" spans="1:9" ht="15">
      <c r="A118" s="169">
        <f t="shared" si="2"/>
        <v>111</v>
      </c>
      <c r="B118" s="183">
        <f>COUNTIF($D$1:D117,D118)+1</f>
        <v>6</v>
      </c>
      <c r="C118" s="170">
        <v>126</v>
      </c>
      <c r="D118" s="171" t="str">
        <f>VLOOKUP(C118,'Champ Classes'!A:B,2,FALSE)</f>
        <v>SU</v>
      </c>
      <c r="E118" s="172" t="str">
        <f>CONCATENATE(VLOOKUP(C118,Startlist!B:H,3,FALSE)," / ",VLOOKUP(C118,Startlist!B:H,4,FALSE))</f>
        <v>Rain Laupa / Olavi Laupa</v>
      </c>
      <c r="F118" s="173" t="str">
        <f>VLOOKUP(C118,Startlist!B:F,5,FALSE)</f>
        <v>EST</v>
      </c>
      <c r="G118" s="172" t="str">
        <f>VLOOKUP(C118,Startlist!B:H,7,FALSE)</f>
        <v>Vaz 2106</v>
      </c>
      <c r="H118" s="172">
        <f>IF(VLOOKUP(C118,Startlist!B:H,6,FALSE)="","",VLOOKUP(C118,Startlist!B:H,6,FALSE))</f>
      </c>
      <c r="I118" s="174" t="str">
        <f>IF(VLOOKUP(C118,Results!B:O,4,FALSE)=""," Retired",VLOOKUP(C118,Results!B:O,4,FALSE))</f>
        <v> 4.17,4</v>
      </c>
    </row>
    <row r="119" spans="1:9" ht="15">
      <c r="A119" s="169">
        <f t="shared" si="2"/>
        <v>112</v>
      </c>
      <c r="B119" s="183">
        <f>COUNTIF($D$1:D118,D119)+1</f>
        <v>6</v>
      </c>
      <c r="C119" s="170">
        <v>9</v>
      </c>
      <c r="D119" s="171" t="str">
        <f>VLOOKUP(C119,'Champ Classes'!A:B,2,FALSE)</f>
        <v>J18</v>
      </c>
      <c r="E119" s="172" t="str">
        <f>CONCATENATE(VLOOKUP(C119,Startlist!B:H,3,FALSE)," / ",VLOOKUP(C119,Startlist!B:H,4,FALSE))</f>
        <v>Taavi Metsmaa / Sten Voojärv</v>
      </c>
      <c r="F119" s="173" t="str">
        <f>VLOOKUP(C119,Startlist!B:F,5,FALSE)</f>
        <v>EST</v>
      </c>
      <c r="G119" s="172" t="str">
        <f>VLOOKUP(C119,Startlist!B:H,7,FALSE)</f>
        <v>Honda Civic</v>
      </c>
      <c r="H119" s="172" t="str">
        <f>IF(VLOOKUP(C119,Startlist!B:H,6,FALSE)="","",VLOOKUP(C119,Startlist!B:H,6,FALSE))</f>
        <v>Hokikoondis Racing Team</v>
      </c>
      <c r="I119" s="174" t="str">
        <f>IF(VLOOKUP(C119,Results!B:O,4,FALSE)=""," Retired",VLOOKUP(C119,Results!B:O,4,FALSE))</f>
        <v> 4.17,5</v>
      </c>
    </row>
    <row r="120" spans="1:9" ht="15">
      <c r="A120" s="169">
        <f t="shared" si="2"/>
        <v>113</v>
      </c>
      <c r="B120" s="183">
        <f>COUNTIF($D$1:D119,D120)+1</f>
        <v>14</v>
      </c>
      <c r="C120" s="170">
        <v>121</v>
      </c>
      <c r="D120" s="171" t="str">
        <f>VLOOKUP(C120,'Champ Classes'!A:B,2,FALSE)</f>
        <v>2WD-VT</v>
      </c>
      <c r="E120" s="172" t="str">
        <f>CONCATENATE(VLOOKUP(C120,Startlist!B:H,3,FALSE)," / ",VLOOKUP(C120,Startlist!B:H,4,FALSE))</f>
        <v>Urmas Ilumets / Eerich Ilumets</v>
      </c>
      <c r="F120" s="173" t="str">
        <f>VLOOKUP(C120,Startlist!B:F,5,FALSE)</f>
        <v>EST</v>
      </c>
      <c r="G120" s="172" t="str">
        <f>VLOOKUP(C120,Startlist!B:H,7,FALSE)</f>
        <v>BMW 316TI</v>
      </c>
      <c r="H120" s="172" t="str">
        <f>IF(VLOOKUP(C120,Startlist!B:H,6,FALSE)="","",VLOOKUP(C120,Startlist!B:H,6,FALSE))</f>
        <v>Vilgasralli</v>
      </c>
      <c r="I120" s="174" t="str">
        <f>IF(VLOOKUP(C120,Results!B:O,4,FALSE)=""," Retired",VLOOKUP(C120,Results!B:O,4,FALSE))</f>
        <v> 4.18,9</v>
      </c>
    </row>
    <row r="121" spans="1:9" ht="15">
      <c r="A121" s="169">
        <f>A120+1</f>
        <v>114</v>
      </c>
      <c r="B121" s="183">
        <f>COUNTIF($D$1:D120,D121)+1</f>
        <v>19</v>
      </c>
      <c r="C121" s="170">
        <v>2</v>
      </c>
      <c r="D121" s="171" t="str">
        <f>VLOOKUP(C121,'Champ Classes'!A:B,2,FALSE)</f>
        <v>J16</v>
      </c>
      <c r="E121" s="172" t="str">
        <f>CONCATENATE(VLOOKUP(C121,Startlist!B:H,3,FALSE)," / ",VLOOKUP(C121,Startlist!B:H,4,FALSE))</f>
        <v>Gregor Kiider / Karl Tartes</v>
      </c>
      <c r="F121" s="173" t="str">
        <f>VLOOKUP(C121,Startlist!B:F,5,FALSE)</f>
        <v>EST</v>
      </c>
      <c r="G121" s="172" t="str">
        <f>VLOOKUP(C121,Startlist!B:H,7,FALSE)</f>
        <v>Volkswagen Golf IV</v>
      </c>
      <c r="H121" s="172" t="str">
        <f>IF(VLOOKUP(C121,Startlist!B:H,6,FALSE)="","",VLOOKUP(C121,Startlist!B:H,6,FALSE))</f>
        <v>Karl Tartes</v>
      </c>
      <c r="I121" s="174" t="str">
        <f>IF(VLOOKUP(C121,Results!B:O,4,FALSE)=""," Retired",VLOOKUP(C121,Results!B:O,4,FALSE))</f>
        <v> 5.15,1</v>
      </c>
    </row>
    <row r="122" spans="1:9" ht="15">
      <c r="A122" s="169">
        <f>A121+1</f>
        <v>115</v>
      </c>
      <c r="B122" s="183">
        <f>COUNTIF($D$1:D121,D122)+1</f>
        <v>13</v>
      </c>
      <c r="C122" s="170">
        <v>110</v>
      </c>
      <c r="D122" s="171" t="str">
        <f>VLOOKUP(C122,'Champ Classes'!A:B,2,FALSE)</f>
        <v>2WD-SE</v>
      </c>
      <c r="E122" s="172" t="str">
        <f>CONCATENATE(VLOOKUP(C122,Startlist!B:H,3,FALSE)," / ",VLOOKUP(C122,Startlist!B:H,4,FALSE))</f>
        <v>Daniel Rüütel / Jaagup Rüütel</v>
      </c>
      <c r="F122" s="173" t="str">
        <f>VLOOKUP(C122,Startlist!B:F,5,FALSE)</f>
        <v>EST</v>
      </c>
      <c r="G122" s="172" t="str">
        <f>VLOOKUP(C122,Startlist!B:H,7,FALSE)</f>
        <v>Audi 80</v>
      </c>
      <c r="H122" s="172">
        <f>IF(VLOOKUP(C122,Startlist!B:H,6,FALSE)="","",VLOOKUP(C122,Startlist!B:H,6,FALSE))</f>
      </c>
      <c r="I122" s="174" t="str">
        <f>IF(VLOOKUP(C122,Results!B:O,4,FALSE)=""," Retired",VLOOKUP(C122,Results!B:O,4,FALSE))</f>
        <v>11.02,6</v>
      </c>
    </row>
  </sheetData>
  <sheetProtection/>
  <autoFilter ref="C7:I7"/>
  <mergeCells count="3">
    <mergeCell ref="A2:I2"/>
    <mergeCell ref="A3:I3"/>
    <mergeCell ref="A4:I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Hansapank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Tarvo</dc:creator>
  <cp:keywords/>
  <dc:description/>
  <cp:lastModifiedBy>Karin Julge</cp:lastModifiedBy>
  <cp:lastPrinted>2024-05-20T11:11:42Z</cp:lastPrinted>
  <dcterms:created xsi:type="dcterms:W3CDTF">2004-09-28T13:23:33Z</dcterms:created>
  <dcterms:modified xsi:type="dcterms:W3CDTF">2024-05-20T11:11:45Z</dcterms:modified>
  <cp:category/>
  <cp:version/>
  <cp:contentType/>
  <cp:contentStatus/>
</cp:coreProperties>
</file>