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665" tabRatio="939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Speed" sheetId="8" r:id="rId8"/>
    <sheet name="Classes" sheetId="9" r:id="rId9"/>
    <sheet name="Overall result" sheetId="10" r:id="rId10"/>
    <sheet name="Powerstage" sheetId="11" r:id="rId11"/>
    <sheet name="Champ Classes" sheetId="12" r:id="rId12"/>
  </sheets>
  <definedNames>
    <definedName name="_xlnm._FilterDatabase" localSheetId="11" hidden="1">'Champ Classes'!$A$1:$E$122</definedName>
    <definedName name="_xlnm._FilterDatabase" localSheetId="4" hidden="1">'Other Penalties'!$A$6:$K$127</definedName>
    <definedName name="_xlnm._FilterDatabase" localSheetId="5" hidden="1">'Other Penalties Details'!$A$1:$I$379</definedName>
    <definedName name="_xlnm._FilterDatabase" localSheetId="9" hidden="1">'Overall result'!$C$7:$I$128</definedName>
    <definedName name="_xlnm._FilterDatabase" localSheetId="10" hidden="1">'Powerstage'!$C$7:$I$118</definedName>
    <definedName name="_xlnm._FilterDatabase" localSheetId="0" hidden="1">'Startlist'!$A$7:$I$128</definedName>
    <definedName name="_xlnm._FilterDatabase" localSheetId="3" hidden="1">'TC Penalties'!$A$6:$J$121</definedName>
    <definedName name="_Hlk146281617" localSheetId="1">'Results'!$A$252</definedName>
    <definedName name="_xlfn.SUMIFS" hidden="1">#NAME?</definedName>
    <definedName name="EXCKLASS" localSheetId="8">'Classes'!$E$9:$H$18</definedName>
    <definedName name="EXCLINA" localSheetId="1">'Results'!$A$8:$L$249</definedName>
    <definedName name="EXCPENAL" localSheetId="3">'TC Penalties'!#REF!</definedName>
    <definedName name="EXCPENAL_1" localSheetId="3">'TC Penalties'!#REF!</definedName>
    <definedName name="EXCPENAL_2" localSheetId="3">'TC Penalties'!#REF!</definedName>
    <definedName name="EXCPENAL_3" localSheetId="3">'TC Penalties'!#REF!</definedName>
    <definedName name="EXCPENAL_4" localSheetId="3">'TC Penalties'!$A$13:$J$13</definedName>
    <definedName name="EXCPENAL_5" localSheetId="3">'TC Penalties'!$A$13:$J$13</definedName>
    <definedName name="EXCRETIR" localSheetId="6">'Retired'!$A$9:$H$31</definedName>
    <definedName name="EXCSPEED" localSheetId="7">'Speed'!#REF!</definedName>
    <definedName name="EXCSPEED_1" localSheetId="7">'Speed'!$A$6:$L$26</definedName>
    <definedName name="EXCSTART" localSheetId="9">'Overall result'!$A$8:$K$21</definedName>
    <definedName name="EXCSTART" localSheetId="10">'Powerstage'!$A$8:$K$21</definedName>
    <definedName name="EXCSTART" localSheetId="0">'Startlist'!$A$8:$J$128</definedName>
    <definedName name="EXCSTART_1" localSheetId="9">'Overall result'!$A$8:$K$21</definedName>
    <definedName name="EXCSTART_1" localSheetId="10">'Powerstage'!$A$8:$K$21</definedName>
    <definedName name="EXCWINN" localSheetId="2">'Winners'!$A$6:$J$67</definedName>
    <definedName name="GGG" localSheetId="1">'Results'!$A$8:$I$15</definedName>
    <definedName name="_xlnm.Print_Area" localSheetId="4">'Other Penalties'!$A$5:$K$126</definedName>
    <definedName name="_xlnm.Print_Area" localSheetId="5">'Other Penalties Details'!$A$137:$H$139</definedName>
    <definedName name="_xlnm.Print_Area" localSheetId="1">'Results'!$A$2:$K$249</definedName>
    <definedName name="_xlnm.Print_Area" localSheetId="6">'Retired'!$A$1:$G$30</definedName>
    <definedName name="_xlnm.Print_Area" localSheetId="0">'Startlist'!$A$2:$I$128</definedName>
    <definedName name="_xlnm.Print_Area" localSheetId="2">'Winners'!$A$1:$I$62</definedName>
  </definedNames>
  <calcPr fullCalcOnLoad="1"/>
</workbook>
</file>

<file path=xl/sharedStrings.xml><?xml version="1.0" encoding="utf-8"?>
<sst xmlns="http://schemas.openxmlformats.org/spreadsheetml/2006/main" count="4444" uniqueCount="2137">
  <si>
    <t xml:space="preserve"> 0.40</t>
  </si>
  <si>
    <t xml:space="preserve"> 0.50</t>
  </si>
  <si>
    <t>+ 1.14,3</t>
  </si>
  <si>
    <t xml:space="preserve"> 1.30</t>
  </si>
  <si>
    <t xml:space="preserve"> 0.30</t>
  </si>
  <si>
    <t xml:space="preserve"> 1.00</t>
  </si>
  <si>
    <t xml:space="preserve"> 1.40</t>
  </si>
  <si>
    <t xml:space="preserve"> 1.20</t>
  </si>
  <si>
    <t>+ 2.39,3</t>
  </si>
  <si>
    <t xml:space="preserve"> 4.36,4</t>
  </si>
  <si>
    <t xml:space="preserve"> 4.38,7</t>
  </si>
  <si>
    <t xml:space="preserve"> 4.10,7</t>
  </si>
  <si>
    <t xml:space="preserve"> 4.42,6</t>
  </si>
  <si>
    <t xml:space="preserve"> 4.14,6</t>
  </si>
  <si>
    <t>27.03,9</t>
  </si>
  <si>
    <t xml:space="preserve"> 4.14,9</t>
  </si>
  <si>
    <t>27.19,0</t>
  </si>
  <si>
    <t xml:space="preserve">   5/5</t>
  </si>
  <si>
    <t>+ 0.32,1</t>
  </si>
  <si>
    <t xml:space="preserve"> 4.48,4</t>
  </si>
  <si>
    <t xml:space="preserve"> 4.12,4</t>
  </si>
  <si>
    <t>27.23,5</t>
  </si>
  <si>
    <t xml:space="preserve"> 4.49,0</t>
  </si>
  <si>
    <t xml:space="preserve"> 4.23,1</t>
  </si>
  <si>
    <t>27.31,4</t>
  </si>
  <si>
    <t>28.00,8</t>
  </si>
  <si>
    <t xml:space="preserve">  29/9</t>
  </si>
  <si>
    <t xml:space="preserve"> 4.47,7</t>
  </si>
  <si>
    <t xml:space="preserve"> 4.26,5</t>
  </si>
  <si>
    <t>28.05,7</t>
  </si>
  <si>
    <t xml:space="preserve">  17/5</t>
  </si>
  <si>
    <t xml:space="preserve"> 4.57,6</t>
  </si>
  <si>
    <t xml:space="preserve"> 4.28,5</t>
  </si>
  <si>
    <t>28.07,9</t>
  </si>
  <si>
    <t xml:space="preserve">  12/2</t>
  </si>
  <si>
    <t xml:space="preserve">  9/3</t>
  </si>
  <si>
    <t xml:space="preserve"> 4.53,6</t>
  </si>
  <si>
    <t xml:space="preserve"> 4.56,8</t>
  </si>
  <si>
    <t xml:space="preserve"> 4.25,3</t>
  </si>
  <si>
    <t>28.15,8</t>
  </si>
  <si>
    <t xml:space="preserve"> 4.13,3</t>
  </si>
  <si>
    <t xml:space="preserve"> 4.23,7</t>
  </si>
  <si>
    <t>28.17,1</t>
  </si>
  <si>
    <t xml:space="preserve">  42/10</t>
  </si>
  <si>
    <t>28.20,7</t>
  </si>
  <si>
    <t>28.25,8</t>
  </si>
  <si>
    <t xml:space="preserve"> 4.50,9</t>
  </si>
  <si>
    <t xml:space="preserve"> 4.29,8</t>
  </si>
  <si>
    <t>28.26,2</t>
  </si>
  <si>
    <t xml:space="preserve">  14/7</t>
  </si>
  <si>
    <t xml:space="preserve"> 5.08,0</t>
  </si>
  <si>
    <t>28.27,9</t>
  </si>
  <si>
    <t xml:space="preserve"> 5.15,3</t>
  </si>
  <si>
    <t>28.32,0</t>
  </si>
  <si>
    <t xml:space="preserve"> 4.57,8</t>
  </si>
  <si>
    <t xml:space="preserve"> 4.32,5</t>
  </si>
  <si>
    <t>+ 1.46,3</t>
  </si>
  <si>
    <t xml:space="preserve"> 5.01,8</t>
  </si>
  <si>
    <t xml:space="preserve"> 4.31,4</t>
  </si>
  <si>
    <t>28.39,1</t>
  </si>
  <si>
    <t xml:space="preserve"> 4.42,1</t>
  </si>
  <si>
    <t xml:space="preserve"> 4.22,2</t>
  </si>
  <si>
    <t>28.40,9</t>
  </si>
  <si>
    <t xml:space="preserve">   3/1</t>
  </si>
  <si>
    <t xml:space="preserve"> 5.06,0</t>
  </si>
  <si>
    <t>28.41,3</t>
  </si>
  <si>
    <t xml:space="preserve"> 4.36,7</t>
  </si>
  <si>
    <t xml:space="preserve"> 5.04,3</t>
  </si>
  <si>
    <t xml:space="preserve"> 4.40,0</t>
  </si>
  <si>
    <t>28.44,9</t>
  </si>
  <si>
    <t xml:space="preserve">  42/6</t>
  </si>
  <si>
    <t xml:space="preserve"> 4.28,2</t>
  </si>
  <si>
    <t xml:space="preserve"> 4.46,3</t>
  </si>
  <si>
    <t xml:space="preserve"> 5.00,8</t>
  </si>
  <si>
    <t>28.45,4</t>
  </si>
  <si>
    <t xml:space="preserve"> 4.36,2</t>
  </si>
  <si>
    <t>28.55,7</t>
  </si>
  <si>
    <t xml:space="preserve"> 5.05,9</t>
  </si>
  <si>
    <t>28.56,2</t>
  </si>
  <si>
    <t xml:space="preserve">  28/2</t>
  </si>
  <si>
    <t>28.57,9</t>
  </si>
  <si>
    <t xml:space="preserve"> 5.15,4</t>
  </si>
  <si>
    <t xml:space="preserve"> 4.38,2</t>
  </si>
  <si>
    <t>29.07,3</t>
  </si>
  <si>
    <t xml:space="preserve">  54/4</t>
  </si>
  <si>
    <t xml:space="preserve"> 4.34,8</t>
  </si>
  <si>
    <t>29.07,8</t>
  </si>
  <si>
    <t xml:space="preserve"> 5.03,9</t>
  </si>
  <si>
    <t>29.08,0</t>
  </si>
  <si>
    <t>29.09,2</t>
  </si>
  <si>
    <t xml:space="preserve"> 4.59,2</t>
  </si>
  <si>
    <t xml:space="preserve"> 4.41,4</t>
  </si>
  <si>
    <t>29.17,3</t>
  </si>
  <si>
    <t xml:space="preserve">  57/5</t>
  </si>
  <si>
    <t>29.20,1</t>
  </si>
  <si>
    <t xml:space="preserve"> 4.48,7</t>
  </si>
  <si>
    <t xml:space="preserve"> 5.15,1</t>
  </si>
  <si>
    <t>29.32,9</t>
  </si>
  <si>
    <t xml:space="preserve"> 4.45,8</t>
  </si>
  <si>
    <t xml:space="preserve"> 5.08,6</t>
  </si>
  <si>
    <t>29.43,4</t>
  </si>
  <si>
    <t xml:space="preserve"> 4.41,0</t>
  </si>
  <si>
    <t xml:space="preserve"> 5.10,0</t>
  </si>
  <si>
    <t xml:space="preserve"> 4.36,3</t>
  </si>
  <si>
    <t>29.43,7</t>
  </si>
  <si>
    <t xml:space="preserve"> 4.48,6</t>
  </si>
  <si>
    <t xml:space="preserve"> 4.45,9</t>
  </si>
  <si>
    <t>29.44,2</t>
  </si>
  <si>
    <t xml:space="preserve"> 4.55,4</t>
  </si>
  <si>
    <t xml:space="preserve"> 5.22,4</t>
  </si>
  <si>
    <t xml:space="preserve"> 4.47,6</t>
  </si>
  <si>
    <t>29.55,1</t>
  </si>
  <si>
    <t>29.58,9</t>
  </si>
  <si>
    <t xml:space="preserve"> 4.54,5</t>
  </si>
  <si>
    <t>29.59,9</t>
  </si>
  <si>
    <t xml:space="preserve"> 4.41,7</t>
  </si>
  <si>
    <t xml:space="preserve"> 5.08,9</t>
  </si>
  <si>
    <t>30.04,6</t>
  </si>
  <si>
    <t xml:space="preserve"> 4.36,5</t>
  </si>
  <si>
    <t>30.20,5</t>
  </si>
  <si>
    <t xml:space="preserve"> 5.15,2</t>
  </si>
  <si>
    <t>30.36,6</t>
  </si>
  <si>
    <t xml:space="preserve"> 5.23,6</t>
  </si>
  <si>
    <t xml:space="preserve"> 4.58,0</t>
  </si>
  <si>
    <t>31.12,6</t>
  </si>
  <si>
    <t xml:space="preserve"> 5.09,2</t>
  </si>
  <si>
    <t xml:space="preserve"> 5.28,1</t>
  </si>
  <si>
    <t xml:space="preserve"> 5.03,8</t>
  </si>
  <si>
    <t>31.29,0</t>
  </si>
  <si>
    <t xml:space="preserve"> 5.18,3</t>
  </si>
  <si>
    <t>31.38,5</t>
  </si>
  <si>
    <t xml:space="preserve"> 5.30,8</t>
  </si>
  <si>
    <t xml:space="preserve"> 5.24,0</t>
  </si>
  <si>
    <t>31.50,8</t>
  </si>
  <si>
    <t xml:space="preserve">  50/6</t>
  </si>
  <si>
    <t xml:space="preserve"> 5.25,9</t>
  </si>
  <si>
    <t>32.28,3</t>
  </si>
  <si>
    <t xml:space="preserve"> 5.23,8</t>
  </si>
  <si>
    <t xml:space="preserve"> 4.52,2</t>
  </si>
  <si>
    <t>32.42,6</t>
  </si>
  <si>
    <t xml:space="preserve"> 5.08,7</t>
  </si>
  <si>
    <t xml:space="preserve"> 5.37,5</t>
  </si>
  <si>
    <t>32.46,1</t>
  </si>
  <si>
    <t xml:space="preserve"> 5.35,1</t>
  </si>
  <si>
    <t xml:space="preserve"> 5.24,8</t>
  </si>
  <si>
    <t>32.59,8</t>
  </si>
  <si>
    <t xml:space="preserve"> 5.28,8</t>
  </si>
  <si>
    <t xml:space="preserve"> 6.07,2</t>
  </si>
  <si>
    <t xml:space="preserve"> 5.30,2</t>
  </si>
  <si>
    <t>33.51,3</t>
  </si>
  <si>
    <t xml:space="preserve"> 5.25,0</t>
  </si>
  <si>
    <t xml:space="preserve"> 5.56,5</t>
  </si>
  <si>
    <t xml:space="preserve"> 5.17,6</t>
  </si>
  <si>
    <t>35.06,0</t>
  </si>
  <si>
    <t xml:space="preserve"> 5.43,8</t>
  </si>
  <si>
    <t xml:space="preserve"> 6.17,3</t>
  </si>
  <si>
    <t xml:space="preserve"> 5.37,6</t>
  </si>
  <si>
    <t>35.36,1</t>
  </si>
  <si>
    <t xml:space="preserve"> 6.02,3</t>
  </si>
  <si>
    <t xml:space="preserve"> 6.19,7</t>
  </si>
  <si>
    <t>35.41,5</t>
  </si>
  <si>
    <t>13.24,9</t>
  </si>
  <si>
    <t xml:space="preserve"> 4.49,8</t>
  </si>
  <si>
    <t xml:space="preserve"> 4.20,9</t>
  </si>
  <si>
    <t>36.29,3</t>
  </si>
  <si>
    <t xml:space="preserve"> 5.23,9</t>
  </si>
  <si>
    <t>39.15,0</t>
  </si>
  <si>
    <t xml:space="preserve"> 4.53,4</t>
  </si>
  <si>
    <t xml:space="preserve"> 5.24,9</t>
  </si>
  <si>
    <t>12.13,5</t>
  </si>
  <si>
    <t>39.26,6</t>
  </si>
  <si>
    <t xml:space="preserve"> 5.27,0</t>
  </si>
  <si>
    <t xml:space="preserve"> 5.37,9</t>
  </si>
  <si>
    <t>42.38,6</t>
  </si>
  <si>
    <t xml:space="preserve"> 5.16,6</t>
  </si>
  <si>
    <t xml:space="preserve"> 5.40,9</t>
  </si>
  <si>
    <t>VEDRUSTUS</t>
  </si>
  <si>
    <t xml:space="preserve">  41/14</t>
  </si>
  <si>
    <t xml:space="preserve">  60/17</t>
  </si>
  <si>
    <t xml:space="preserve">  5/5</t>
  </si>
  <si>
    <t>27.26,4</t>
  </si>
  <si>
    <t xml:space="preserve">  6/1</t>
  </si>
  <si>
    <t xml:space="preserve">  8/2</t>
  </si>
  <si>
    <t xml:space="preserve"> 11/4</t>
  </si>
  <si>
    <t>28.35,2</t>
  </si>
  <si>
    <t xml:space="preserve">  21/1</t>
  </si>
  <si>
    <t xml:space="preserve"> 4.24,5</t>
  </si>
  <si>
    <t>26.53,6</t>
  </si>
  <si>
    <t>+ 0.10,3</t>
  </si>
  <si>
    <t>+ 0.32,8</t>
  </si>
  <si>
    <t>+ 0.37,8</t>
  </si>
  <si>
    <t>+ 1.12,1</t>
  </si>
  <si>
    <t>+ 1.22,2</t>
  </si>
  <si>
    <t>+ 1.23,5</t>
  </si>
  <si>
    <t>+ 1.27,1</t>
  </si>
  <si>
    <t>+ 1.32,6</t>
  </si>
  <si>
    <t>+ 1.34,3</t>
  </si>
  <si>
    <t>+ 1.38,4</t>
  </si>
  <si>
    <t>+ 1.41,6</t>
  </si>
  <si>
    <t>+ 1.45,5</t>
  </si>
  <si>
    <t>+ 1.47,3</t>
  </si>
  <si>
    <t>+ 1.47,7</t>
  </si>
  <si>
    <t>+ 1.51,3</t>
  </si>
  <si>
    <t>+ 1.51,8</t>
  </si>
  <si>
    <t>+ 2.02,1</t>
  </si>
  <si>
    <t>+ 2.02,6</t>
  </si>
  <si>
    <t>+ 2.04,3</t>
  </si>
  <si>
    <t>+ 2.13,7</t>
  </si>
  <si>
    <t>+ 2.14,2</t>
  </si>
  <si>
    <t>+ 2.14,4</t>
  </si>
  <si>
    <t>+ 2.15,6</t>
  </si>
  <si>
    <t>+ 2.23,7</t>
  </si>
  <si>
    <t>+ 2.26,5</t>
  </si>
  <si>
    <t>+ 2.49,8</t>
  </si>
  <si>
    <t>+ 2.50,1</t>
  </si>
  <si>
    <t>+ 2.50,6</t>
  </si>
  <si>
    <t>+ 3.01,5</t>
  </si>
  <si>
    <t>+ 3.05,3</t>
  </si>
  <si>
    <t>+ 3.06,3</t>
  </si>
  <si>
    <t>+ 3.11,0</t>
  </si>
  <si>
    <t>+ 3.26,9</t>
  </si>
  <si>
    <t>+ 3.43,0</t>
  </si>
  <si>
    <t>+ 4.19,0</t>
  </si>
  <si>
    <t>+ 4.35,4</t>
  </si>
  <si>
    <t>+ 4.44,9</t>
  </si>
  <si>
    <t>+ 4.57,2</t>
  </si>
  <si>
    <t>+ 5.34,7</t>
  </si>
  <si>
    <t>+ 5.49,0</t>
  </si>
  <si>
    <t>+ 5.52,5</t>
  </si>
  <si>
    <t>+ 6.06,2</t>
  </si>
  <si>
    <t>+ 6.57,7</t>
  </si>
  <si>
    <t>+ 8.12,4</t>
  </si>
  <si>
    <t>+ 8.42,5</t>
  </si>
  <si>
    <t>+ 8.47,9</t>
  </si>
  <si>
    <t>+ 9.35,7</t>
  </si>
  <si>
    <t>+12.21,4</t>
  </si>
  <si>
    <t>+12.33,0</t>
  </si>
  <si>
    <t>+15.45,0</t>
  </si>
  <si>
    <t xml:space="preserve">  17/8</t>
  </si>
  <si>
    <t xml:space="preserve"> 4.35,0</t>
  </si>
  <si>
    <t>28.28,8</t>
  </si>
  <si>
    <t>+ 1.35,2</t>
  </si>
  <si>
    <t xml:space="preserve"> 5.05,1</t>
  </si>
  <si>
    <t xml:space="preserve">  34/14</t>
  </si>
  <si>
    <t xml:space="preserve"> 5.00,0</t>
  </si>
  <si>
    <t>28.35,8</t>
  </si>
  <si>
    <t>+ 1.42,2</t>
  </si>
  <si>
    <t>28.39,9</t>
  </si>
  <si>
    <t>29.11,7</t>
  </si>
  <si>
    <t>+ 2.18,1</t>
  </si>
  <si>
    <t xml:space="preserve"> 5.10,2</t>
  </si>
  <si>
    <t xml:space="preserve"> 4.41,8</t>
  </si>
  <si>
    <t>29.13,5</t>
  </si>
  <si>
    <t>+ 2.19,9</t>
  </si>
  <si>
    <t xml:space="preserve"> 5.04,8</t>
  </si>
  <si>
    <t xml:space="preserve"> 5.07,5</t>
  </si>
  <si>
    <t>29.15,4</t>
  </si>
  <si>
    <t>+ 2.21,8</t>
  </si>
  <si>
    <t xml:space="preserve"> 5.19,7</t>
  </si>
  <si>
    <t xml:space="preserve"> 4.44,7</t>
  </si>
  <si>
    <t>29.27,5</t>
  </si>
  <si>
    <t>+ 2.33,9</t>
  </si>
  <si>
    <t xml:space="preserve"> 5.22,9</t>
  </si>
  <si>
    <t>29.27,7</t>
  </si>
  <si>
    <t>+ 2.34,1</t>
  </si>
  <si>
    <t xml:space="preserve"> 5.17,4</t>
  </si>
  <si>
    <t xml:space="preserve"> 4.43,4</t>
  </si>
  <si>
    <t>29.28,1</t>
  </si>
  <si>
    <t>+ 2.34,5</t>
  </si>
  <si>
    <t xml:space="preserve"> 5.17,9</t>
  </si>
  <si>
    <t xml:space="preserve"> 4.54,0</t>
  </si>
  <si>
    <t>29.41,1</t>
  </si>
  <si>
    <t>+ 2.47,5</t>
  </si>
  <si>
    <t xml:space="preserve"> 4.52,7</t>
  </si>
  <si>
    <t>29.42,6</t>
  </si>
  <si>
    <t>+ 2.49,0</t>
  </si>
  <si>
    <t xml:space="preserve"> 5.14,9</t>
  </si>
  <si>
    <t>29.44,3</t>
  </si>
  <si>
    <t>+ 2.50,7</t>
  </si>
  <si>
    <t xml:space="preserve"> 6.01,4</t>
  </si>
  <si>
    <t>30.04,5</t>
  </si>
  <si>
    <t>+ 3.10,9</t>
  </si>
  <si>
    <t xml:space="preserve"> 5.04,4</t>
  </si>
  <si>
    <t>30.17,9</t>
  </si>
  <si>
    <t xml:space="preserve">  31/12</t>
  </si>
  <si>
    <t>+ 3.24,3</t>
  </si>
  <si>
    <t xml:space="preserve"> 5.32,1</t>
  </si>
  <si>
    <t xml:space="preserve"> 5.07,9</t>
  </si>
  <si>
    <t>31.17,2</t>
  </si>
  <si>
    <t>+ 4.23,6</t>
  </si>
  <si>
    <t xml:space="preserve"> 5.29,5</t>
  </si>
  <si>
    <t>31.51,8</t>
  </si>
  <si>
    <t>+ 4.58,2</t>
  </si>
  <si>
    <t xml:space="preserve"> 5.11,8</t>
  </si>
  <si>
    <t>32.18,0</t>
  </si>
  <si>
    <t>+ 5.24,4</t>
  </si>
  <si>
    <t xml:space="preserve"> 5.52,8</t>
  </si>
  <si>
    <t xml:space="preserve"> 5.05,8</t>
  </si>
  <si>
    <t>32.21,3</t>
  </si>
  <si>
    <t>+ 5.27,7</t>
  </si>
  <si>
    <t>VEOVÖLL</t>
  </si>
  <si>
    <t xml:space="preserve"> 4.30,1</t>
  </si>
  <si>
    <t>28.03,9</t>
  </si>
  <si>
    <t>+ 1.10,3</t>
  </si>
  <si>
    <t xml:space="preserve"> 10/1</t>
  </si>
  <si>
    <t xml:space="preserve">  21/8</t>
  </si>
  <si>
    <t xml:space="preserve">  27/11</t>
  </si>
  <si>
    <t xml:space="preserve">  56/11</t>
  </si>
  <si>
    <t xml:space="preserve">  36/15</t>
  </si>
  <si>
    <t>28.42,1</t>
  </si>
  <si>
    <t>+ 1.48,5</t>
  </si>
  <si>
    <t xml:space="preserve">  38/11</t>
  </si>
  <si>
    <t xml:space="preserve">  50/3</t>
  </si>
  <si>
    <t xml:space="preserve">  61/6</t>
  </si>
  <si>
    <t xml:space="preserve"> 4.45,0</t>
  </si>
  <si>
    <t>29.30,3</t>
  </si>
  <si>
    <t xml:space="preserve">  58/17</t>
  </si>
  <si>
    <t xml:space="preserve">  55/16</t>
  </si>
  <si>
    <t>+ 2.36,7</t>
  </si>
  <si>
    <t xml:space="preserve"> 5.16,4</t>
  </si>
  <si>
    <t>29.33,1</t>
  </si>
  <si>
    <t xml:space="preserve">  59/18</t>
  </si>
  <si>
    <t xml:space="preserve">  54/15</t>
  </si>
  <si>
    <t>+ 2.39,5</t>
  </si>
  <si>
    <t xml:space="preserve">  81/4</t>
  </si>
  <si>
    <t xml:space="preserve">  57/4</t>
  </si>
  <si>
    <t xml:space="preserve"> 5.17,3</t>
  </si>
  <si>
    <t>29.45,1</t>
  </si>
  <si>
    <t xml:space="preserve">  79/2</t>
  </si>
  <si>
    <t>+ 2.51,5</t>
  </si>
  <si>
    <t xml:space="preserve">  97/4</t>
  </si>
  <si>
    <t xml:space="preserve">  73/9</t>
  </si>
  <si>
    <t xml:space="preserve">  79/3</t>
  </si>
  <si>
    <t>30.08,8</t>
  </si>
  <si>
    <t xml:space="preserve">  70/10</t>
  </si>
  <si>
    <t>+ 3.15,2</t>
  </si>
  <si>
    <t xml:space="preserve">  33/13</t>
  </si>
  <si>
    <t xml:space="preserve"> 5.32,5</t>
  </si>
  <si>
    <t>30.20,4</t>
  </si>
  <si>
    <t xml:space="preserve">  84/10</t>
  </si>
  <si>
    <t xml:space="preserve">  72/9</t>
  </si>
  <si>
    <t>+ 3.26,8</t>
  </si>
  <si>
    <t xml:space="preserve"> 5.30,3</t>
  </si>
  <si>
    <t xml:space="preserve"> 4.53,7</t>
  </si>
  <si>
    <t>30.39,8</t>
  </si>
  <si>
    <t xml:space="preserve">  82/7</t>
  </si>
  <si>
    <t>+ 3.46,2</t>
  </si>
  <si>
    <t xml:space="preserve"> 5.35,0</t>
  </si>
  <si>
    <t xml:space="preserve"> 5.29,3</t>
  </si>
  <si>
    <t>30.42,6</t>
  </si>
  <si>
    <t>+ 3.49,0</t>
  </si>
  <si>
    <t>30.43,6</t>
  </si>
  <si>
    <t>+ 3.50,0</t>
  </si>
  <si>
    <t xml:space="preserve"> 5.20,4</t>
  </si>
  <si>
    <t xml:space="preserve"> 4.52,8</t>
  </si>
  <si>
    <t>30.45,3</t>
  </si>
  <si>
    <t>+ 3.51,7</t>
  </si>
  <si>
    <t xml:space="preserve"> 5.22,2</t>
  </si>
  <si>
    <t xml:space="preserve"> 4.49,5</t>
  </si>
  <si>
    <t>30.59,0</t>
  </si>
  <si>
    <t xml:space="preserve">  67/9</t>
  </si>
  <si>
    <t>+ 4.05,4</t>
  </si>
  <si>
    <t xml:space="preserve">  71/11</t>
  </si>
  <si>
    <t xml:space="preserve">  83/20</t>
  </si>
  <si>
    <t xml:space="preserve"> 5.46,1</t>
  </si>
  <si>
    <t xml:space="preserve"> 5.03,0</t>
  </si>
  <si>
    <t>31.23,2</t>
  </si>
  <si>
    <t>+ 4.29,6</t>
  </si>
  <si>
    <t xml:space="preserve">  78/15</t>
  </si>
  <si>
    <t xml:space="preserve">  59/5</t>
  </si>
  <si>
    <t xml:space="preserve">  75/6</t>
  </si>
  <si>
    <t xml:space="preserve"> 5.54,8</t>
  </si>
  <si>
    <t>32.15,0</t>
  </si>
  <si>
    <t xml:space="preserve">  94/3</t>
  </si>
  <si>
    <t xml:space="preserve">  94/4</t>
  </si>
  <si>
    <t>+ 5.21,4</t>
  </si>
  <si>
    <t xml:space="preserve">  91/2</t>
  </si>
  <si>
    <t xml:space="preserve">  99/21</t>
  </si>
  <si>
    <t xml:space="preserve"> 6.11,5</t>
  </si>
  <si>
    <t>32.29,7</t>
  </si>
  <si>
    <t xml:space="preserve"> 100/3</t>
  </si>
  <si>
    <t xml:space="preserve">  93/3</t>
  </si>
  <si>
    <t>+ 5.36,1</t>
  </si>
  <si>
    <t xml:space="preserve"> 5.59,9</t>
  </si>
  <si>
    <t xml:space="preserve">  96/2</t>
  </si>
  <si>
    <t xml:space="preserve">  92/2</t>
  </si>
  <si>
    <t xml:space="preserve">  72/12</t>
  </si>
  <si>
    <t xml:space="preserve">  87/17</t>
  </si>
  <si>
    <t xml:space="preserve">  86/16</t>
  </si>
  <si>
    <t xml:space="preserve"> 5.09,1</t>
  </si>
  <si>
    <t xml:space="preserve">  99/7</t>
  </si>
  <si>
    <t xml:space="preserve"> 8.53,8</t>
  </si>
  <si>
    <t>34.26,0</t>
  </si>
  <si>
    <t xml:space="preserve"> 103/14</t>
  </si>
  <si>
    <t>+ 7.32,4</t>
  </si>
  <si>
    <t xml:space="preserve"> 5.29,8</t>
  </si>
  <si>
    <t>34.59,9</t>
  </si>
  <si>
    <t xml:space="preserve">  81/6</t>
  </si>
  <si>
    <t>+ 8.06,3</t>
  </si>
  <si>
    <t xml:space="preserve">  98/20</t>
  </si>
  <si>
    <t xml:space="preserve">  95/21</t>
  </si>
  <si>
    <t xml:space="preserve">  95/18</t>
  </si>
  <si>
    <t xml:space="preserve"> 101/22</t>
  </si>
  <si>
    <t xml:space="preserve"> 95/19</t>
  </si>
  <si>
    <t xml:space="preserve">  73/13</t>
  </si>
  <si>
    <t xml:space="preserve">  76/14</t>
  </si>
  <si>
    <t xml:space="preserve"> 100/22</t>
  </si>
  <si>
    <t xml:space="preserve">  88/18</t>
  </si>
  <si>
    <t xml:space="preserve">  98/21</t>
  </si>
  <si>
    <t xml:space="preserve">  89/19</t>
  </si>
  <si>
    <t xml:space="preserve"> 6.05,8</t>
  </si>
  <si>
    <t xml:space="preserve">  77/1</t>
  </si>
  <si>
    <t xml:space="preserve">  78/2</t>
  </si>
  <si>
    <t xml:space="preserve">  83/5</t>
  </si>
  <si>
    <t xml:space="preserve">  86/5</t>
  </si>
  <si>
    <t xml:space="preserve">  82/4</t>
  </si>
  <si>
    <t xml:space="preserve">  88/9</t>
  </si>
  <si>
    <t xml:space="preserve">  84/6</t>
  </si>
  <si>
    <t xml:space="preserve">  80/3</t>
  </si>
  <si>
    <t xml:space="preserve">  85/7</t>
  </si>
  <si>
    <t xml:space="preserve">  89/10</t>
  </si>
  <si>
    <t xml:space="preserve">  90/11</t>
  </si>
  <si>
    <t xml:space="preserve"> 103/7</t>
  </si>
  <si>
    <t xml:space="preserve"> 100/21</t>
  </si>
  <si>
    <t xml:space="preserve">  93/14</t>
  </si>
  <si>
    <t xml:space="preserve"> 102/6</t>
  </si>
  <si>
    <t xml:space="preserve">  99/20</t>
  </si>
  <si>
    <t xml:space="preserve"> 104/23</t>
  </si>
  <si>
    <t xml:space="preserve"> 105/24</t>
  </si>
  <si>
    <t xml:space="preserve"> 106/22</t>
  </si>
  <si>
    <t xml:space="preserve">  87/8</t>
  </si>
  <si>
    <t xml:space="preserve">  73/1</t>
  </si>
  <si>
    <t xml:space="preserve">  69/11</t>
  </si>
  <si>
    <t xml:space="preserve">  80/2</t>
  </si>
  <si>
    <t>29.54,6</t>
  </si>
  <si>
    <t>+ 3.01,0</t>
  </si>
  <si>
    <t xml:space="preserve">  64/8</t>
  </si>
  <si>
    <t xml:space="preserve">  84/3</t>
  </si>
  <si>
    <t xml:space="preserve">  78/13</t>
  </si>
  <si>
    <t xml:space="preserve">  83/14</t>
  </si>
  <si>
    <t xml:space="preserve">  79/6</t>
  </si>
  <si>
    <t xml:space="preserve">  85/8</t>
  </si>
  <si>
    <t xml:space="preserve">  88/15</t>
  </si>
  <si>
    <t xml:space="preserve">  89/16</t>
  </si>
  <si>
    <t xml:space="preserve">  90/17</t>
  </si>
  <si>
    <t>Avg.speed of winner  72.06 km/h</t>
  </si>
  <si>
    <t>Ruusmäe1</t>
  </si>
  <si>
    <t xml:space="preserve">  69.68 km/h</t>
  </si>
  <si>
    <t xml:space="preserve">  67.81 km/h</t>
  </si>
  <si>
    <t xml:space="preserve">  67.53 km/h</t>
  </si>
  <si>
    <t xml:space="preserve">  65.16 km/h</t>
  </si>
  <si>
    <t xml:space="preserve">  66.14 km/h</t>
  </si>
  <si>
    <t xml:space="preserve">  63.05 km/h</t>
  </si>
  <si>
    <t xml:space="preserve">  66.98 km/h</t>
  </si>
  <si>
    <t xml:space="preserve">  65.71 km/h</t>
  </si>
  <si>
    <t xml:space="preserve">  62.09 km/h</t>
  </si>
  <si>
    <t xml:space="preserve">  66.17 km/h</t>
  </si>
  <si>
    <t xml:space="preserve"> 4.99 km</t>
  </si>
  <si>
    <t xml:space="preserve"> 47 Matikainen/Gutmann</t>
  </si>
  <si>
    <t xml:space="preserve"> 52 Volkov/Eksin</t>
  </si>
  <si>
    <t xml:space="preserve"> 38 Kaunis/Tarrend</t>
  </si>
  <si>
    <t xml:space="preserve"> 72 Seppel/Hell</t>
  </si>
  <si>
    <t xml:space="preserve"> 53 Leinberg/Aasma</t>
  </si>
  <si>
    <t xml:space="preserve"> 95 Hintser/Hintser</t>
  </si>
  <si>
    <t xml:space="preserve"> 34 Hallikmägi/Pisang</t>
  </si>
  <si>
    <t xml:space="preserve"> 35 Männamets/Enok</t>
  </si>
  <si>
    <t xml:space="preserve"> 99 Saaron/Saaron</t>
  </si>
  <si>
    <t>129 Peetsmann/Mark</t>
  </si>
  <si>
    <t>Pōnni1</t>
  </si>
  <si>
    <t xml:space="preserve">  75.53 km/h</t>
  </si>
  <si>
    <t xml:space="preserve">  73.12 km/h</t>
  </si>
  <si>
    <t xml:space="preserve">  72.10 km/h</t>
  </si>
  <si>
    <t xml:space="preserve">  69.69 km/h</t>
  </si>
  <si>
    <t xml:space="preserve">  70.20 km/h</t>
  </si>
  <si>
    <t xml:space="preserve">  67.79 km/h</t>
  </si>
  <si>
    <t xml:space="preserve">  71.61 km/h</t>
  </si>
  <si>
    <t xml:space="preserve">  69.85 km/h</t>
  </si>
  <si>
    <t xml:space="preserve">  67.77 km/h</t>
  </si>
  <si>
    <t xml:space="preserve">  69.12 km/h</t>
  </si>
  <si>
    <t xml:space="preserve"> 5.86 km</t>
  </si>
  <si>
    <t>114 Vidder/Mitendorf</t>
  </si>
  <si>
    <t xml:space="preserve"> 36 Planken/Lassmann</t>
  </si>
  <si>
    <t xml:space="preserve"> 93 Tanning/Jaakma</t>
  </si>
  <si>
    <t>Pari1</t>
  </si>
  <si>
    <t xml:space="preserve">  74.39 km/h</t>
  </si>
  <si>
    <t xml:space="preserve">  73.10 km/h</t>
  </si>
  <si>
    <t xml:space="preserve">  70.51 km/h</t>
  </si>
  <si>
    <t xml:space="preserve">  68.61 km/h</t>
  </si>
  <si>
    <t xml:space="preserve">  70.10 km/h</t>
  </si>
  <si>
    <t xml:space="preserve">  66.55 km/h</t>
  </si>
  <si>
    <t xml:space="preserve">  67.30 km/h</t>
  </si>
  <si>
    <t xml:space="preserve">  67.23 km/h</t>
  </si>
  <si>
    <t xml:space="preserve">  60.28 km/h</t>
  </si>
  <si>
    <t xml:space="preserve"> 5.30 km</t>
  </si>
  <si>
    <t xml:space="preserve"> 37 Vaga/Teern</t>
  </si>
  <si>
    <t xml:space="preserve"> 32 Aabna/Jansen</t>
  </si>
  <si>
    <t>128 Kuuskmann/Pert</t>
  </si>
  <si>
    <t>SS4</t>
  </si>
  <si>
    <t>Ruusmäe2</t>
  </si>
  <si>
    <t xml:space="preserve">  65.37 km/h</t>
  </si>
  <si>
    <t xml:space="preserve">  64.92 km/h</t>
  </si>
  <si>
    <t xml:space="preserve"> 44 ōun/Klauson</t>
  </si>
  <si>
    <t xml:space="preserve"> 31 Unt/Sarv</t>
  </si>
  <si>
    <t xml:space="preserve"> 62 Lepp/Trave</t>
  </si>
  <si>
    <t>SS5</t>
  </si>
  <si>
    <t>Pōnni2</t>
  </si>
  <si>
    <t xml:space="preserve">  75.69 km/h</t>
  </si>
  <si>
    <t xml:space="preserve">  74.78 km/h</t>
  </si>
  <si>
    <t xml:space="preserve">  71.13 km/h</t>
  </si>
  <si>
    <t xml:space="preserve">  70.84 km/h</t>
  </si>
  <si>
    <t xml:space="preserve">  66.36 km/h</t>
  </si>
  <si>
    <t xml:space="preserve">  70.89 km/h</t>
  </si>
  <si>
    <t xml:space="preserve">  69.90 km/h</t>
  </si>
  <si>
    <t xml:space="preserve">  66.49 km/h</t>
  </si>
  <si>
    <t xml:space="preserve"> 78 Männamets/Kallingo</t>
  </si>
  <si>
    <t xml:space="preserve"> 73 Liivrand/Fatkin</t>
  </si>
  <si>
    <t>SS6</t>
  </si>
  <si>
    <t>Pari2</t>
  </si>
  <si>
    <t xml:space="preserve">  76.11 km/h</t>
  </si>
  <si>
    <t xml:space="preserve">  73.13 km/h</t>
  </si>
  <si>
    <t xml:space="preserve">  69.79 km/h</t>
  </si>
  <si>
    <t xml:space="preserve">  70.02 km/h</t>
  </si>
  <si>
    <t xml:space="preserve">  70.30 km/h</t>
  </si>
  <si>
    <t xml:space="preserve">  64.90 km/h</t>
  </si>
  <si>
    <t xml:space="preserve">  71.06 km/h</t>
  </si>
  <si>
    <t xml:space="preserve">  69.01 km/h</t>
  </si>
  <si>
    <t xml:space="preserve">  67.66 km/h</t>
  </si>
  <si>
    <t xml:space="preserve">  70.15 km/h</t>
  </si>
  <si>
    <t xml:space="preserve"> 57 Reiman/Hōrak</t>
  </si>
  <si>
    <t xml:space="preserve"> 74 Lätt/Männiste</t>
  </si>
  <si>
    <t xml:space="preserve"> 16 Vilu/Liimann</t>
  </si>
  <si>
    <t>Total 32.30 km</t>
  </si>
  <si>
    <t xml:space="preserve">  84</t>
  </si>
  <si>
    <t>SS6F</t>
  </si>
  <si>
    <t xml:space="preserve">  52</t>
  </si>
  <si>
    <t>SS6S</t>
  </si>
  <si>
    <t xml:space="preserve">  97</t>
  </si>
  <si>
    <t xml:space="preserve">   7</t>
  </si>
  <si>
    <t>SS5F</t>
  </si>
  <si>
    <t xml:space="preserve">  43</t>
  </si>
  <si>
    <t>SS4F</t>
  </si>
  <si>
    <t xml:space="preserve"> 126</t>
  </si>
  <si>
    <t xml:space="preserve">   1</t>
  </si>
  <si>
    <t xml:space="preserve">  38</t>
  </si>
  <si>
    <t>SS4S</t>
  </si>
  <si>
    <t xml:space="preserve">  79</t>
  </si>
  <si>
    <t>TC3B</t>
  </si>
  <si>
    <t xml:space="preserve">  66</t>
  </si>
  <si>
    <t xml:space="preserve">  37</t>
  </si>
  <si>
    <t xml:space="preserve">  41</t>
  </si>
  <si>
    <t xml:space="preserve">  42</t>
  </si>
  <si>
    <t xml:space="preserve">  40</t>
  </si>
  <si>
    <t xml:space="preserve">  47</t>
  </si>
  <si>
    <t xml:space="preserve">  46</t>
  </si>
  <si>
    <t xml:space="preserve">  56</t>
  </si>
  <si>
    <t xml:space="preserve">  65</t>
  </si>
  <si>
    <t xml:space="preserve">  55</t>
  </si>
  <si>
    <t xml:space="preserve">  36</t>
  </si>
  <si>
    <t>Started   12 /  Finished   10</t>
  </si>
  <si>
    <t>Started   27 /  Finished   19</t>
  </si>
  <si>
    <t>+ 0.32,5</t>
  </si>
  <si>
    <t>+ 0.34,3</t>
  </si>
  <si>
    <t>Started   14 /  Finished   10</t>
  </si>
  <si>
    <t xml:space="preserve">  48</t>
  </si>
  <si>
    <t xml:space="preserve">  78</t>
  </si>
  <si>
    <t>+ 0.00,9</t>
  </si>
  <si>
    <t xml:space="preserve">  74</t>
  </si>
  <si>
    <t>+ 0.07,3</t>
  </si>
  <si>
    <t>Started    9 /  Finished    8</t>
  </si>
  <si>
    <t xml:space="preserve">  53</t>
  </si>
  <si>
    <t xml:space="preserve">  62</t>
  </si>
  <si>
    <t>+ 0.13,3</t>
  </si>
  <si>
    <t xml:space="preserve">  63</t>
  </si>
  <si>
    <t>Started    4 /  Finished    3</t>
  </si>
  <si>
    <t xml:space="preserve">  95</t>
  </si>
  <si>
    <t xml:space="preserve"> 115</t>
  </si>
  <si>
    <t>+ 2.36,9</t>
  </si>
  <si>
    <t xml:space="preserve"> 110</t>
  </si>
  <si>
    <t>+ 2.48,6</t>
  </si>
  <si>
    <t>Started    8 /  Finished    7</t>
  </si>
  <si>
    <t xml:space="preserve">  34</t>
  </si>
  <si>
    <t>+ 0.37,5</t>
  </si>
  <si>
    <t xml:space="preserve">  31</t>
  </si>
  <si>
    <t>+ 0.59,9</t>
  </si>
  <si>
    <t>Started   26 /  Finished   22</t>
  </si>
  <si>
    <t xml:space="preserve">  35</t>
  </si>
  <si>
    <t xml:space="preserve">  32</t>
  </si>
  <si>
    <t>+ 0.24,3</t>
  </si>
  <si>
    <t xml:space="preserve">  28</t>
  </si>
  <si>
    <t>+ 0.48,0</t>
  </si>
  <si>
    <t>Started    5 /  Finished    4</t>
  </si>
  <si>
    <t xml:space="preserve">  99</t>
  </si>
  <si>
    <t xml:space="preserve">  93</t>
  </si>
  <si>
    <t>+ 0.19,4</t>
  </si>
  <si>
    <t xml:space="preserve"> 105</t>
  </si>
  <si>
    <t>+ 0.57,5</t>
  </si>
  <si>
    <t>Started    2 /  Finished    2</t>
  </si>
  <si>
    <t xml:space="preserve"> 129</t>
  </si>
  <si>
    <t xml:space="preserve"> 128</t>
  </si>
  <si>
    <t xml:space="preserve"> 18/8</t>
  </si>
  <si>
    <t xml:space="preserve"> 1.50</t>
  </si>
  <si>
    <t>29.25,9</t>
  </si>
  <si>
    <t>+ 2.32,3</t>
  </si>
  <si>
    <t xml:space="preserve"> 77/12</t>
  </si>
  <si>
    <t>31.40,0</t>
  </si>
  <si>
    <t>+ 4.46,4</t>
  </si>
  <si>
    <t>33.36,0</t>
  </si>
  <si>
    <t>+ 6.42,4</t>
  </si>
  <si>
    <t>+ 2.52,4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</si>
  <si>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</si>
  <si>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</si>
  <si>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</si>
  <si>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</si>
  <si>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</si>
  <si>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</si>
  <si>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</si>
  <si>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</si>
  <si>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</si>
  <si>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</si>
  <si>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</si>
  <si>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</si>
  <si>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</si>
  <si>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</si>
  <si>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</si>
  <si>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</si>
  <si>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</si>
  <si>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</si>
  <si>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</si>
  <si>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</si>
  <si>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</si>
  <si>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</si>
  <si>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</si>
  <si>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</si>
  <si>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</si>
  <si>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</si>
  <si>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</si>
  <si>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</si>
  <si>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</si>
  <si>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</si>
  <si>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</si>
  <si>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</si>
  <si>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</si>
  <si>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</si>
  <si>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</si>
  <si>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</si>
  <si>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</si>
  <si>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 xml:space="preserve">000 </t>
  </si>
  <si>
    <t>Henri Ääremaa</t>
  </si>
  <si>
    <t>Romario Voksepp</t>
  </si>
  <si>
    <t>Indrek Mäestu</t>
  </si>
  <si>
    <t>Stardiprotokoll</t>
  </si>
  <si>
    <t>Kristian Hallikmägi</t>
  </si>
  <si>
    <t>2ST</t>
  </si>
  <si>
    <t>2VE</t>
  </si>
  <si>
    <t>2SE</t>
  </si>
  <si>
    <t>2VT</t>
  </si>
  <si>
    <t>Ken Liivrand</t>
  </si>
  <si>
    <t>Raido Seppel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</si>
  <si>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</si>
  <si>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</si>
  <si>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</si>
  <si>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</si>
  <si>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</si>
  <si>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</si>
  <si>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</si>
  <si>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</si>
  <si>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</si>
  <si>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</si>
  <si>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</si>
  <si>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</si>
  <si>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</si>
  <si>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</si>
  <si>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</si>
  <si>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</si>
  <si>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</si>
  <si>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</si>
  <si>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</si>
  <si>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</si>
  <si>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</si>
  <si>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</si>
  <si>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</si>
  <si>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</si>
  <si>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</si>
  <si>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</si>
  <si>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</si>
  <si>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</si>
  <si>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</si>
  <si>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</si>
  <si>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</si>
  <si>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</si>
  <si>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</si>
  <si>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</si>
  <si>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</si>
  <si>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Kris Antsmaa</t>
  </si>
  <si>
    <t>TLK Racing</t>
  </si>
  <si>
    <t>Kenneth Rauk</t>
  </si>
  <si>
    <t>Martin Rauk</t>
  </si>
  <si>
    <t>Peugeot 206</t>
  </si>
  <si>
    <t>Mairo Tiks</t>
  </si>
  <si>
    <t>Alo Lond</t>
  </si>
  <si>
    <t>Janek Vallask</t>
  </si>
  <si>
    <t>Ööbiku.ee</t>
  </si>
  <si>
    <t>Tauri Olesk</t>
  </si>
  <si>
    <t>Harold Vilson</t>
  </si>
  <si>
    <t>Margo Mitt</t>
  </si>
  <si>
    <t>WKND Racing</t>
  </si>
  <si>
    <t>Martin Ottis</t>
  </si>
  <si>
    <t>Kadri Paiste</t>
  </si>
  <si>
    <t>DL Racing</t>
  </si>
  <si>
    <t>Anthony Fatkin</t>
  </si>
  <si>
    <t>Asko Mäeots</t>
  </si>
  <si>
    <t>Andre Juhe</t>
  </si>
  <si>
    <t>Veiko Kimber</t>
  </si>
  <si>
    <t>Hannes Männamets</t>
  </si>
  <si>
    <t>Mirell Hintser</t>
  </si>
  <si>
    <t>Alo Hintser</t>
  </si>
  <si>
    <t>Hardi Link</t>
  </si>
  <si>
    <t>Morten Raamat</t>
  </si>
  <si>
    <t>Eero Sillandi</t>
  </si>
  <si>
    <t>Andreas Liiv</t>
  </si>
  <si>
    <t>Janek Kahro</t>
  </si>
  <si>
    <t>Kaido Märss</t>
  </si>
  <si>
    <t>Kiired ja Tihased</t>
  </si>
  <si>
    <t>Martin Ratnik</t>
  </si>
  <si>
    <t>Www.autotuled.ee</t>
  </si>
  <si>
    <t>Renault Clio</t>
  </si>
  <si>
    <t>Kaupo Suvisild</t>
  </si>
  <si>
    <t>Kermo Suvisild</t>
  </si>
  <si>
    <t>Janar Klauson</t>
  </si>
  <si>
    <t>Maigro Rehberg</t>
  </si>
  <si>
    <t>Atis Priedolins</t>
  </si>
  <si>
    <t>Rudolfs Dravnieks</t>
  </si>
  <si>
    <t>Audi A4</t>
  </si>
  <si>
    <t>Mitsubishi Lancer Evo 8</t>
  </si>
  <si>
    <t>Mirek JR Matikainen</t>
  </si>
  <si>
    <t>Mattias Kõrge</t>
  </si>
  <si>
    <t>Meelis Hõim</t>
  </si>
  <si>
    <t>Hõbemägi Motorsport</t>
  </si>
  <si>
    <t>Allar Õun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</si>
  <si>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</si>
  <si>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</si>
  <si>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</si>
  <si>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</si>
  <si>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</si>
  <si>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</si>
  <si>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</si>
  <si>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</si>
  <si>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</si>
  <si>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</si>
  <si>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</si>
  <si>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</si>
  <si>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</si>
  <si>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</si>
  <si>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</si>
  <si>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</si>
  <si>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</si>
  <si>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</si>
  <si>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Rainer Raun</t>
  </si>
  <si>
    <t>Romet Reimal</t>
  </si>
  <si>
    <t>Joosep Planken</t>
  </si>
  <si>
    <t>Jüri Jürisaar</t>
  </si>
  <si>
    <t>Madis Laaser</t>
  </si>
  <si>
    <t>Kristjan Radiko</t>
  </si>
  <si>
    <t>Mirek Matikainen</t>
  </si>
  <si>
    <t>Robin Pruul</t>
  </si>
  <si>
    <t>Imre Vanik</t>
  </si>
  <si>
    <t>Merkko Haljasmets</t>
  </si>
  <si>
    <t>Kristjan Hansson</t>
  </si>
  <si>
    <t>Jaak Riisberg</t>
  </si>
  <si>
    <t>Aira Lepp</t>
  </si>
  <si>
    <t>Janar Eelmaa</t>
  </si>
  <si>
    <t>Meelis Lember</t>
  </si>
  <si>
    <t>Triinu Tammel</t>
  </si>
  <si>
    <t xml:space="preserve">0 </t>
  </si>
  <si>
    <t xml:space="preserve">00 </t>
  </si>
  <si>
    <t>Drivers</t>
  </si>
  <si>
    <t>Result</t>
  </si>
  <si>
    <t xml:space="preserve">  1.</t>
  </si>
  <si>
    <t>EST</t>
  </si>
  <si>
    <t>Ford Fiesta</t>
  </si>
  <si>
    <t xml:space="preserve">  2.</t>
  </si>
  <si>
    <t>Honda Civic</t>
  </si>
  <si>
    <t xml:space="preserve">  3.</t>
  </si>
  <si>
    <t xml:space="preserve">  4.</t>
  </si>
  <si>
    <t xml:space="preserve">  5.</t>
  </si>
  <si>
    <t xml:space="preserve">  6.</t>
  </si>
  <si>
    <t>Sebastian Kupri</t>
  </si>
  <si>
    <t>Alari Kupri</t>
  </si>
  <si>
    <t>Citroen C2</t>
  </si>
  <si>
    <t xml:space="preserve">  7.</t>
  </si>
  <si>
    <t>Thule Motorsport</t>
  </si>
  <si>
    <t>Mitsubishi Colt</t>
  </si>
  <si>
    <t xml:space="preserve">  8.</t>
  </si>
  <si>
    <t xml:space="preserve">  9.</t>
  </si>
  <si>
    <t xml:space="preserve"> 10.</t>
  </si>
  <si>
    <t>BMW 318</t>
  </si>
  <si>
    <t xml:space="preserve"> 11.</t>
  </si>
  <si>
    <t>Jaan Pisang</t>
  </si>
  <si>
    <t>Honda CRX</t>
  </si>
  <si>
    <t xml:space="preserve"> 12.</t>
  </si>
  <si>
    <t xml:space="preserve"> 13.</t>
  </si>
  <si>
    <t xml:space="preserve"> 14.</t>
  </si>
  <si>
    <t xml:space="preserve"> 15.</t>
  </si>
  <si>
    <t>Oskar Männamets</t>
  </si>
  <si>
    <t>Holger Enok</t>
  </si>
  <si>
    <t xml:space="preserve"> 16.</t>
  </si>
  <si>
    <t>Martin Tomson</t>
  </si>
  <si>
    <t>BMW 316</t>
  </si>
  <si>
    <t xml:space="preserve"> 17.</t>
  </si>
  <si>
    <t xml:space="preserve"> 18.</t>
  </si>
  <si>
    <t xml:space="preserve"> 19.</t>
  </si>
  <si>
    <t>Apex Racing</t>
  </si>
  <si>
    <t xml:space="preserve"> 20.</t>
  </si>
  <si>
    <t xml:space="preserve"> 21.</t>
  </si>
  <si>
    <t xml:space="preserve"> 22.</t>
  </si>
  <si>
    <t xml:space="preserve"> 23.</t>
  </si>
  <si>
    <t>HT Motorsport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</si>
  <si>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</si>
  <si>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</si>
  <si>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</si>
  <si>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</si>
  <si>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</si>
  <si>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>Rainer Niinepuu</t>
  </si>
  <si>
    <t>Honda Civic Type-R</t>
  </si>
  <si>
    <t xml:space="preserve"> 29.</t>
  </si>
  <si>
    <t>Subaru Impreza</t>
  </si>
  <si>
    <t xml:space="preserve"> 30.</t>
  </si>
  <si>
    <t>BMW 320I</t>
  </si>
  <si>
    <t xml:space="preserve"> 31.</t>
  </si>
  <si>
    <t>Juuru Tehnikaklubi</t>
  </si>
  <si>
    <t xml:space="preserve"> 32.</t>
  </si>
  <si>
    <t>Alex Raadik</t>
  </si>
  <si>
    <t>Marko Kruus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</si>
  <si>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</si>
  <si>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</si>
  <si>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</si>
  <si>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</si>
  <si>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</si>
  <si>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</si>
  <si>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</si>
  <si>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Rein Tikka</t>
  </si>
  <si>
    <t>Audi A3</t>
  </si>
  <si>
    <t xml:space="preserve"> 40.</t>
  </si>
  <si>
    <t xml:space="preserve"> 41.</t>
  </si>
  <si>
    <t xml:space="preserve"> 42.</t>
  </si>
  <si>
    <t>BMW 316I</t>
  </si>
  <si>
    <t xml:space="preserve"> 43.</t>
  </si>
  <si>
    <t xml:space="preserve"> 44.</t>
  </si>
  <si>
    <t>Mitsubishi Lancer</t>
  </si>
  <si>
    <t xml:space="preserve"> 45.</t>
  </si>
  <si>
    <t xml:space="preserve"> 46.</t>
  </si>
  <si>
    <t>Kalmer Kase</t>
  </si>
  <si>
    <t xml:space="preserve"> 47.</t>
  </si>
  <si>
    <t xml:space="preserve"> 48.</t>
  </si>
  <si>
    <t>Märjamaa Rally Team</t>
  </si>
  <si>
    <t xml:space="preserve"> 49.</t>
  </si>
  <si>
    <t>Mihkel Rasu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</si>
  <si>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</si>
  <si>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</si>
  <si>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</si>
  <si>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</si>
  <si>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</si>
  <si>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</si>
  <si>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</si>
  <si>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Nissan Sunny</t>
  </si>
  <si>
    <t xml:space="preserve"> 57.</t>
  </si>
  <si>
    <t xml:space="preserve"> 58.</t>
  </si>
  <si>
    <t xml:space="preserve"> 59.</t>
  </si>
  <si>
    <t>Raido Uesson</t>
  </si>
  <si>
    <t xml:space="preserve"> 60.</t>
  </si>
  <si>
    <t xml:space="preserve"> 61.</t>
  </si>
  <si>
    <t>Vaido Järvela</t>
  </si>
  <si>
    <t>Tanel Laurimaa</t>
  </si>
  <si>
    <t>Volkswagen Golf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</si>
  <si>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</si>
  <si>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</si>
  <si>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</si>
  <si>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</si>
  <si>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</si>
  <si>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BMW 318TI</t>
  </si>
  <si>
    <t xml:space="preserve"> 67.</t>
  </si>
  <si>
    <t xml:space="preserve"> 68.</t>
  </si>
  <si>
    <t>Jaagup Laaser</t>
  </si>
  <si>
    <t xml:space="preserve"> 69.</t>
  </si>
  <si>
    <t xml:space="preserve"> 70.</t>
  </si>
  <si>
    <t xml:space="preserve"> 71.</t>
  </si>
  <si>
    <t>BMW 328</t>
  </si>
  <si>
    <t>Lõuna-Eesti Rahvaralli</t>
  </si>
  <si>
    <t>16.09.2023</t>
  </si>
  <si>
    <t>Haanja, Võrumaa</t>
  </si>
  <si>
    <t>09:57</t>
  </si>
  <si>
    <t>09:51</t>
  </si>
  <si>
    <t>Henry Heinam</t>
  </si>
  <si>
    <t>Urmo Heinam</t>
  </si>
  <si>
    <t>Jako Samm</t>
  </si>
  <si>
    <t>Kaimar Taal</t>
  </si>
  <si>
    <t>G.M.Racing SK</t>
  </si>
  <si>
    <t>Kaspar Kaasik</t>
  </si>
  <si>
    <t>Mart Sermann</t>
  </si>
  <si>
    <t>Kaspar Raudsik</t>
  </si>
  <si>
    <t>Rapla Garaaz</t>
  </si>
  <si>
    <t>Inga Reimal</t>
  </si>
  <si>
    <t>Romet Reisin</t>
  </si>
  <si>
    <t>Marko Kokk</t>
  </si>
  <si>
    <t>ProVan Motorsport</t>
  </si>
  <si>
    <t>Reio Metsla</t>
  </si>
  <si>
    <t>Mario Kaunis</t>
  </si>
  <si>
    <t>Targo Raun</t>
  </si>
  <si>
    <t>Rica Aarn</t>
  </si>
  <si>
    <t>KAUERK Motorsport</t>
  </si>
  <si>
    <t>HallRacing</t>
  </si>
  <si>
    <t>Mirko Kaunis</t>
  </si>
  <si>
    <t>Karl Tarrend</t>
  </si>
  <si>
    <t>10:37</t>
  </si>
  <si>
    <t>10:38</t>
  </si>
  <si>
    <t>10:39</t>
  </si>
  <si>
    <t>10:40</t>
  </si>
  <si>
    <t>10:41</t>
  </si>
  <si>
    <t>Hokikoondis Racing</t>
  </si>
  <si>
    <t>10:42</t>
  </si>
  <si>
    <t>10:43</t>
  </si>
  <si>
    <t>10:44</t>
  </si>
  <si>
    <t>10:45</t>
  </si>
  <si>
    <t>Gabriel Simson</t>
  </si>
  <si>
    <t>Oliver Simson</t>
  </si>
  <si>
    <t>10:46</t>
  </si>
  <si>
    <t>10:47</t>
  </si>
  <si>
    <t>10:48</t>
  </si>
  <si>
    <t>10:49</t>
  </si>
  <si>
    <t>Kristen Volkov</t>
  </si>
  <si>
    <t>Erki Eksin</t>
  </si>
  <si>
    <t>10:50</t>
  </si>
  <si>
    <t>Estrit Aasma</t>
  </si>
  <si>
    <t>10:51</t>
  </si>
  <si>
    <t>BMW 323I</t>
  </si>
  <si>
    <t>10:52</t>
  </si>
  <si>
    <t>10:53</t>
  </si>
  <si>
    <t>10:54</t>
  </si>
  <si>
    <t>Rait Reiman</t>
  </si>
  <si>
    <t>10:55</t>
  </si>
  <si>
    <t>10:56</t>
  </si>
  <si>
    <t>10:57</t>
  </si>
  <si>
    <t>10:58</t>
  </si>
  <si>
    <t>10:59</t>
  </si>
  <si>
    <t>11:00</t>
  </si>
  <si>
    <t>11:01</t>
  </si>
  <si>
    <t>Mikkor Saekoda OÜ</t>
  </si>
  <si>
    <t>11:02</t>
  </si>
  <si>
    <t>Kevin Ruddi</t>
  </si>
  <si>
    <t>11:03</t>
  </si>
  <si>
    <t>BMW 325I</t>
  </si>
  <si>
    <t>11:04</t>
  </si>
  <si>
    <t>11:05</t>
  </si>
  <si>
    <t>Allan Leigri</t>
  </si>
  <si>
    <t>Karel Kuimets</t>
  </si>
  <si>
    <t>11:06</t>
  </si>
  <si>
    <t>11:07</t>
  </si>
  <si>
    <t>Margo Lipp</t>
  </si>
  <si>
    <t>Karl-Martin Pika</t>
  </si>
  <si>
    <t>11:08</t>
  </si>
  <si>
    <t>Kaarel Sangernebo</t>
  </si>
  <si>
    <t>Hendrik Kers</t>
  </si>
  <si>
    <t>Mitsubishi Lancer Evo 10</t>
  </si>
  <si>
    <t>11:09</t>
  </si>
  <si>
    <t>11:10</t>
  </si>
  <si>
    <t>11:11</t>
  </si>
  <si>
    <t>Mikk Männiste</t>
  </si>
  <si>
    <t>11:12</t>
  </si>
  <si>
    <t>MRF Motosport</t>
  </si>
  <si>
    <t>11:13</t>
  </si>
  <si>
    <t>11:14</t>
  </si>
  <si>
    <t>11:15</t>
  </si>
  <si>
    <t>Timo Kallingo</t>
  </si>
  <si>
    <t>11:16</t>
  </si>
  <si>
    <t>Alma Racing</t>
  </si>
  <si>
    <t>11:17</t>
  </si>
  <si>
    <t>11:18</t>
  </si>
  <si>
    <t>360Auto</t>
  </si>
  <si>
    <t>11:19</t>
  </si>
  <si>
    <t>Markus Laurimaa</t>
  </si>
  <si>
    <t>Joonas Vares</t>
  </si>
  <si>
    <t>Volkswagen Golf GTI</t>
  </si>
  <si>
    <t>11:20</t>
  </si>
  <si>
    <t>Janek Ojala</t>
  </si>
  <si>
    <t>11:21</t>
  </si>
  <si>
    <t>LAT</t>
  </si>
  <si>
    <t>11:22</t>
  </si>
  <si>
    <t>11:23</t>
  </si>
  <si>
    <t>11:24</t>
  </si>
  <si>
    <t>BMW 318IS</t>
  </si>
  <si>
    <t>11:25</t>
  </si>
  <si>
    <t>11:26</t>
  </si>
  <si>
    <t>Magnus Laid</t>
  </si>
  <si>
    <t>Jaanus Hirson</t>
  </si>
  <si>
    <t>BMW 323TI</t>
  </si>
  <si>
    <t>11:27</t>
  </si>
  <si>
    <t>11:28</t>
  </si>
  <si>
    <t>11:29</t>
  </si>
  <si>
    <t>11:30</t>
  </si>
  <si>
    <t>Martin Tanning</t>
  </si>
  <si>
    <t>Eigo Jaakma</t>
  </si>
  <si>
    <t>Vaz 2105</t>
  </si>
  <si>
    <t>11:31</t>
  </si>
  <si>
    <t>11:32</t>
  </si>
  <si>
    <t>11:33</t>
  </si>
  <si>
    <t>11:34</t>
  </si>
  <si>
    <t>BMW 330</t>
  </si>
  <si>
    <t>11:35</t>
  </si>
  <si>
    <t>11:36</t>
  </si>
  <si>
    <t>Vaz 21073</t>
  </si>
  <si>
    <t>11:37</t>
  </si>
  <si>
    <t>11:38</t>
  </si>
  <si>
    <t>11:39</t>
  </si>
  <si>
    <t>11:40</t>
  </si>
  <si>
    <t>11:41</t>
  </si>
  <si>
    <t>11:42</t>
  </si>
  <si>
    <t>11:43</t>
  </si>
  <si>
    <t>Margus Värva</t>
  </si>
  <si>
    <t>Kristjan Kukk</t>
  </si>
  <si>
    <t>11:44</t>
  </si>
  <si>
    <t>11:45</t>
  </si>
  <si>
    <t>11:46</t>
  </si>
  <si>
    <t>11:47</t>
  </si>
  <si>
    <t>11:48</t>
  </si>
  <si>
    <t>11:49</t>
  </si>
  <si>
    <t>KS Build</t>
  </si>
  <si>
    <t>11:50</t>
  </si>
  <si>
    <t>11:51</t>
  </si>
  <si>
    <t>Kristjan Vidder</t>
  </si>
  <si>
    <t>11:52</t>
  </si>
  <si>
    <t>11:53</t>
  </si>
  <si>
    <t>Andrus Sipelgas</t>
  </si>
  <si>
    <t>11:54</t>
  </si>
  <si>
    <t>Jaagup Maidla</t>
  </si>
  <si>
    <t>11:55</t>
  </si>
  <si>
    <t>BMW 325TI</t>
  </si>
  <si>
    <t>11:56</t>
  </si>
  <si>
    <t>Kristo Vahter</t>
  </si>
  <si>
    <t>VV Motorsport</t>
  </si>
  <si>
    <t>11:57</t>
  </si>
  <si>
    <t>11:58</t>
  </si>
  <si>
    <t>Marco Metsmaa</t>
  </si>
  <si>
    <t>Glen Voojärv</t>
  </si>
  <si>
    <t>11:59</t>
  </si>
  <si>
    <t>Lada 2105</t>
  </si>
  <si>
    <t>12:00</t>
  </si>
  <si>
    <t>Martin Ploom</t>
  </si>
  <si>
    <t>Sten Mürkhain</t>
  </si>
  <si>
    <t>Ander Mürkhain</t>
  </si>
  <si>
    <t>Erki Kuuba</t>
  </si>
  <si>
    <t>SPO</t>
  </si>
  <si>
    <t>Rain Kuuskmann</t>
  </si>
  <si>
    <t>Kaur Motorsport</t>
  </si>
  <si>
    <t>Janek Peetsmann</t>
  </si>
  <si>
    <t>Robin Mark</t>
  </si>
  <si>
    <t>Albert Ako Kokk</t>
  </si>
  <si>
    <t>Mattias Aivo Karik</t>
  </si>
  <si>
    <t>Sten Hendrik Killak</t>
  </si>
  <si>
    <t>Timmu Kõrge</t>
  </si>
  <si>
    <t>Jaanus Hõbemägi</t>
  </si>
  <si>
    <t>Rauno Hõrak</t>
  </si>
  <si>
    <t>Powerstage - SS2</t>
  </si>
  <si>
    <t>2WD-Sport</t>
  </si>
  <si>
    <t xml:space="preserve"> 72.</t>
  </si>
  <si>
    <t xml:space="preserve"> 73.</t>
  </si>
  <si>
    <t>A1M Motorsport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</si>
  <si>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</si>
  <si>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</si>
  <si>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</si>
  <si>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</si>
  <si>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</si>
  <si>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</si>
  <si>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</si>
  <si>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</si>
  <si>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</si>
  <si>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</si>
  <si>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</si>
  <si>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</si>
  <si>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</si>
  <si>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>BMW 323</t>
  </si>
  <si>
    <t xml:space="preserve"> 87.</t>
  </si>
  <si>
    <t>Martin Arula</t>
  </si>
  <si>
    <t xml:space="preserve"> 88.</t>
  </si>
  <si>
    <t xml:space="preserve"> 89.</t>
  </si>
  <si>
    <t xml:space="preserve"> 90.</t>
  </si>
  <si>
    <t>Karoliina Tammel</t>
  </si>
  <si>
    <t xml:space="preserve"> 91.</t>
  </si>
  <si>
    <t xml:space="preserve"> 92.</t>
  </si>
  <si>
    <t xml:space="preserve"> 93.</t>
  </si>
  <si>
    <t xml:space="preserve"> 94.</t>
  </si>
  <si>
    <t>Vaz 2106</t>
  </si>
  <si>
    <t xml:space="preserve"> 95.</t>
  </si>
  <si>
    <t xml:space="preserve"> 96.</t>
  </si>
  <si>
    <t>BMW 318I</t>
  </si>
  <si>
    <t xml:space="preserve"> 97.</t>
  </si>
  <si>
    <t xml:space="preserve"> 98.</t>
  </si>
  <si>
    <t xml:space="preserve"> 99.</t>
  </si>
  <si>
    <t>Ford Puma</t>
  </si>
  <si>
    <t>100.</t>
  </si>
  <si>
    <t>Vaz 2107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</si>
  <si>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</si>
  <si>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</si>
  <si>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</si>
  <si>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</si>
  <si>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</si>
  <si>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</si>
  <si>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</si>
  <si>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</si>
  <si>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</si>
  <si>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</si>
  <si>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</si>
  <si>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</si>
  <si>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</si>
  <si>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</si>
  <si>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</si>
  <si>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</si>
  <si>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</si>
  <si>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</si>
  <si>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</si>
  <si>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</si>
  <si>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</si>
  <si>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Vahur Mäesalu</t>
  </si>
  <si>
    <t>VM Motorsport</t>
  </si>
  <si>
    <t>Romet Liiv</t>
  </si>
  <si>
    <t>Sander Liiv</t>
  </si>
  <si>
    <t>Raido Värik</t>
  </si>
  <si>
    <t>Toyota Yaris</t>
  </si>
  <si>
    <t>Margus Havik</t>
  </si>
  <si>
    <t>Robin Roose</t>
  </si>
  <si>
    <t>Kristjan Koik</t>
  </si>
  <si>
    <t>Rasmus Rauk</t>
  </si>
  <si>
    <t>Neeme Koppel</t>
  </si>
  <si>
    <t>Marten Meindorf</t>
  </si>
  <si>
    <t>Taavi Metsmaa</t>
  </si>
  <si>
    <t>Uno Metsmaa</t>
  </si>
  <si>
    <t>Kerli Vilu</t>
  </si>
  <si>
    <t>Martaliisa Meindorf</t>
  </si>
  <si>
    <t>Taavo Lauk</t>
  </si>
  <si>
    <t>Lukas Leivat</t>
  </si>
  <si>
    <t>Sebastian Kukk</t>
  </si>
  <si>
    <t>Argo Kukk</t>
  </si>
  <si>
    <t>Henry Tegova</t>
  </si>
  <si>
    <t>Esmar-Arnold Unt</t>
  </si>
  <si>
    <t>Subaru Impreza WRX STI</t>
  </si>
  <si>
    <t>Geilo Valdmann</t>
  </si>
  <si>
    <t>Mart Loitjärv</t>
  </si>
  <si>
    <t>HRK</t>
  </si>
  <si>
    <t>Jüri Lee</t>
  </si>
  <si>
    <t>Harry Ogga</t>
  </si>
  <si>
    <t>Rehvidpluss</t>
  </si>
  <si>
    <t>Mirkko Matikainen</t>
  </si>
  <si>
    <t>Keith Vähi</t>
  </si>
  <si>
    <t>Hendrik Väli</t>
  </si>
  <si>
    <t>Silver Selling</t>
  </si>
  <si>
    <t>Tauri Soome</t>
  </si>
  <si>
    <t>Kristjan Karlep</t>
  </si>
  <si>
    <t>Rivo Hell</t>
  </si>
  <si>
    <t>Jaanus Kadak</t>
  </si>
  <si>
    <t>Käru Tehnikaklubi</t>
  </si>
  <si>
    <t>Rainer Umbleja</t>
  </si>
  <si>
    <t>Marko Press</t>
  </si>
  <si>
    <t>Allan Liister</t>
  </si>
  <si>
    <t>Mikk Saaron</t>
  </si>
  <si>
    <t>Mait Saaron</t>
  </si>
  <si>
    <t>Reigo Raadik</t>
  </si>
  <si>
    <t>Merlis Rand</t>
  </si>
  <si>
    <t>Reigo Rannak</t>
  </si>
  <si>
    <t>BMW Compact E36</t>
  </si>
  <si>
    <t>Sulev Pärn</t>
  </si>
  <si>
    <t>Jarmo Lige</t>
  </si>
  <si>
    <t>Sten Kuusik</t>
  </si>
  <si>
    <t>CRC</t>
  </si>
  <si>
    <t>HT Racing Estonia</t>
  </si>
  <si>
    <t>Sulev Sarv</t>
  </si>
  <si>
    <t>Martin Vaga</t>
  </si>
  <si>
    <t>Kristian Teern</t>
  </si>
  <si>
    <t>Mitsubishi Lancer Evo</t>
  </si>
  <si>
    <t>Janar Lehtniit</t>
  </si>
  <si>
    <t>Elvis Leinberg</t>
  </si>
  <si>
    <t>Joosep Ausmees</t>
  </si>
  <si>
    <t>Magnus Lepp</t>
  </si>
  <si>
    <t>Maria Trave</t>
  </si>
  <si>
    <t>Kaimar Kittus</t>
  </si>
  <si>
    <t>Marina Liira</t>
  </si>
  <si>
    <t>Renee Laan</t>
  </si>
  <si>
    <t>Marko Meesak</t>
  </si>
  <si>
    <t>Seat Ibiza GTI</t>
  </si>
  <si>
    <t>Tanel Madiste</t>
  </si>
  <si>
    <t>Priit Kallas</t>
  </si>
  <si>
    <t>Andrus Kallas</t>
  </si>
  <si>
    <t>Margus Raudsepp</t>
  </si>
  <si>
    <t>Indrek Raudsepp</t>
  </si>
  <si>
    <t>Meelis Vahter</t>
  </si>
  <si>
    <t>Dever Vahter</t>
  </si>
  <si>
    <t>Gunnar Kuuba</t>
  </si>
  <si>
    <t>Chris Männik</t>
  </si>
  <si>
    <t>Marianne Pihu</t>
  </si>
  <si>
    <t>Marko Eespakk</t>
  </si>
  <si>
    <t>Toyota Corolla</t>
  </si>
  <si>
    <t>Helar Arge</t>
  </si>
  <si>
    <t>Kristjan Puusepp</t>
  </si>
  <si>
    <t>Rauno Rappu</t>
  </si>
  <si>
    <t>Ago Eller</t>
  </si>
  <si>
    <t>Juhan Oks</t>
  </si>
  <si>
    <t>Steven Lätt</t>
  </si>
  <si>
    <t>Ranno Saar</t>
  </si>
  <si>
    <t>Hardy Runtel</t>
  </si>
  <si>
    <t>Martin Kutser</t>
  </si>
  <si>
    <t>Kristjan Ojavee</t>
  </si>
  <si>
    <t>Tamult Bioenergy</t>
  </si>
  <si>
    <t>Kevin Kangur</t>
  </si>
  <si>
    <t>Grete Mia Koha</t>
  </si>
  <si>
    <t>Eva Lota Eespakk</t>
  </si>
  <si>
    <t>Sander Mõik</t>
  </si>
  <si>
    <t>ABS</t>
  </si>
  <si>
    <t>Class</t>
  </si>
  <si>
    <t>Hanna Lisette Aabna</t>
  </si>
  <si>
    <t>Kauri Bõstrov</t>
  </si>
  <si>
    <t>Palle Kõlar</t>
  </si>
  <si>
    <t>Toomas Tõnsau</t>
  </si>
  <si>
    <t>Jaanus Bõstrov</t>
  </si>
  <si>
    <t>Harri Jõessar</t>
  </si>
  <si>
    <t>Taavi Lassmann</t>
  </si>
  <si>
    <t>Elton Gutmann</t>
  </si>
  <si>
    <t>Oti Maat</t>
  </si>
  <si>
    <t>Taavi Koha</t>
  </si>
  <si>
    <t>Mihkel Avik</t>
  </si>
  <si>
    <t>Kärolis Kungla</t>
  </si>
  <si>
    <t>Kristjan Tahvinov</t>
  </si>
  <si>
    <t xml:space="preserve">VIP </t>
  </si>
  <si>
    <t>Sten Kiilberg</t>
  </si>
  <si>
    <t>Jörgen Pukk</t>
  </si>
  <si>
    <t>Andreas Liimann</t>
  </si>
  <si>
    <t>Markus Tammoja</t>
  </si>
  <si>
    <t>Indrek Jõeäär</t>
  </si>
  <si>
    <t>Olev Kadai</t>
  </si>
  <si>
    <t>Evelin Mitendorf</t>
  </si>
  <si>
    <t>Rait Jansen</t>
  </si>
  <si>
    <t>Kaido Rao</t>
  </si>
  <si>
    <t>Karol Pert</t>
  </si>
  <si>
    <t>09:54</t>
  </si>
  <si>
    <t>09:48</t>
  </si>
  <si>
    <t>Raigo Reimal</t>
  </si>
  <si>
    <t>Arvo Liimann</t>
  </si>
  <si>
    <t>Priit Hain</t>
  </si>
  <si>
    <t>Sander Arumägi</t>
  </si>
  <si>
    <t>BMW 318 IS</t>
  </si>
  <si>
    <t>Aneta Liik</t>
  </si>
  <si>
    <t>Karl-Aksel Junker</t>
  </si>
  <si>
    <t>Kätlin Lumi</t>
  </si>
  <si>
    <t>Mattias.Aivo Karik</t>
  </si>
  <si>
    <t>Jaanus Hōbemägi</t>
  </si>
  <si>
    <t>Hanna.Lisette Aabna</t>
  </si>
  <si>
    <t>Kauri Bōstrov</t>
  </si>
  <si>
    <t>Jaanus Bōstrov</t>
  </si>
  <si>
    <t>Eva.Lota Eespakk</t>
  </si>
  <si>
    <t>Harri Jōessar</t>
  </si>
  <si>
    <t>Meelis Hōim</t>
  </si>
  <si>
    <t xml:space="preserve">  1/1</t>
  </si>
  <si>
    <t>Vaga/Teern</t>
  </si>
  <si>
    <t xml:space="preserve"> 4.46,8</t>
  </si>
  <si>
    <t xml:space="preserve"> 4.16,5</t>
  </si>
  <si>
    <t xml:space="preserve">   1/1</t>
  </si>
  <si>
    <t xml:space="preserve">   2/1</t>
  </si>
  <si>
    <t>+ 0.00,0</t>
  </si>
  <si>
    <t>Planken/Lassmann</t>
  </si>
  <si>
    <t xml:space="preserve"> 4.28,6</t>
  </si>
  <si>
    <t xml:space="preserve"> 4.54,6</t>
  </si>
  <si>
    <t xml:space="preserve"> 4.32,2</t>
  </si>
  <si>
    <t>Hallikmägi/Pisang</t>
  </si>
  <si>
    <t xml:space="preserve"> 4.31,2</t>
  </si>
  <si>
    <t xml:space="preserve"> 5.01,0</t>
  </si>
  <si>
    <t xml:space="preserve"> 4.36,6</t>
  </si>
  <si>
    <t xml:space="preserve">   5/4</t>
  </si>
  <si>
    <t>Unt/Sarv</t>
  </si>
  <si>
    <t xml:space="preserve"> 4.37,8</t>
  </si>
  <si>
    <t xml:space="preserve"> 4.59,7</t>
  </si>
  <si>
    <t xml:space="preserve"> 4.43,9</t>
  </si>
  <si>
    <t xml:space="preserve">   4/3</t>
  </si>
  <si>
    <t>Männamets/Enok</t>
  </si>
  <si>
    <t xml:space="preserve"> 4.33,4</t>
  </si>
  <si>
    <t xml:space="preserve"> 5.02,0</t>
  </si>
  <si>
    <t xml:space="preserve"> 4.48,5</t>
  </si>
  <si>
    <t xml:space="preserve">   4/1</t>
  </si>
  <si>
    <t xml:space="preserve">   6/1</t>
  </si>
  <si>
    <t xml:space="preserve">   8/3</t>
  </si>
  <si>
    <t>Aabna/Jansen</t>
  </si>
  <si>
    <t xml:space="preserve"> 5.10,9</t>
  </si>
  <si>
    <t xml:space="preserve"> 4.43,5</t>
  </si>
  <si>
    <t xml:space="preserve">   5/1</t>
  </si>
  <si>
    <t>+ 1.07,2</t>
  </si>
  <si>
    <t>Jürisaar/Tomson</t>
  </si>
  <si>
    <t xml:space="preserve"> 4.39,9</t>
  </si>
  <si>
    <t xml:space="preserve"> 5.08,2</t>
  </si>
  <si>
    <t xml:space="preserve"> 4.53,1</t>
  </si>
  <si>
    <t xml:space="preserve">   6/2</t>
  </si>
  <si>
    <t xml:space="preserve">   7/2</t>
  </si>
  <si>
    <t>Reimal/Reimal</t>
  </si>
  <si>
    <t xml:space="preserve"> 4.53,2</t>
  </si>
  <si>
    <t xml:space="preserve"> 5.12,6</t>
  </si>
  <si>
    <t xml:space="preserve">   9/4</t>
  </si>
  <si>
    <t>Vilu/Liimann</t>
  </si>
  <si>
    <t xml:space="preserve"> 4.48,3</t>
  </si>
  <si>
    <t xml:space="preserve"> 5.13,7</t>
  </si>
  <si>
    <t xml:space="preserve"> 4.52,6</t>
  </si>
  <si>
    <t xml:space="preserve">  12/6</t>
  </si>
  <si>
    <t>Ääremaa/Tammoja</t>
  </si>
  <si>
    <t xml:space="preserve"> 4.54,3</t>
  </si>
  <si>
    <t xml:space="preserve"> 5.20,1</t>
  </si>
  <si>
    <t xml:space="preserve"> 4.42,0</t>
  </si>
  <si>
    <t xml:space="preserve">  17/6</t>
  </si>
  <si>
    <t xml:space="preserve">  16/7</t>
  </si>
  <si>
    <t>Matikainen/Lauk</t>
  </si>
  <si>
    <t xml:space="preserve"> 4.47,4</t>
  </si>
  <si>
    <t xml:space="preserve"> 5.16,8</t>
  </si>
  <si>
    <t xml:space="preserve"> 4.52,4</t>
  </si>
  <si>
    <t xml:space="preserve">  11/5</t>
  </si>
  <si>
    <t xml:space="preserve"> 12/7</t>
  </si>
  <si>
    <t>Tiks/Lond</t>
  </si>
  <si>
    <t xml:space="preserve"> 4.46,0</t>
  </si>
  <si>
    <t xml:space="preserve"> 5.18,9</t>
  </si>
  <si>
    <t xml:space="preserve"> 4.52,0</t>
  </si>
  <si>
    <t xml:space="preserve">  15/8</t>
  </si>
  <si>
    <t xml:space="preserve">  10/4</t>
  </si>
  <si>
    <t xml:space="preserve"> 13/5</t>
  </si>
  <si>
    <t>Voksepp/Aarn</t>
  </si>
  <si>
    <t xml:space="preserve"> 5.17,0</t>
  </si>
  <si>
    <t xml:space="preserve"> 4.51,5</t>
  </si>
  <si>
    <t xml:space="preserve">  14/6</t>
  </si>
  <si>
    <t>Roose/Koik</t>
  </si>
  <si>
    <t xml:space="preserve"> 4.51,0</t>
  </si>
  <si>
    <t xml:space="preserve"> 5.15,7</t>
  </si>
  <si>
    <t xml:space="preserve"> 4.56,5</t>
  </si>
  <si>
    <t xml:space="preserve"> 15/6</t>
  </si>
  <si>
    <t>Metsla/Kaunis</t>
  </si>
  <si>
    <t xml:space="preserve"> 4.56,3</t>
  </si>
  <si>
    <t xml:space="preserve"> 5.13,9</t>
  </si>
  <si>
    <t xml:space="preserve"> 4.56,0</t>
  </si>
  <si>
    <t xml:space="preserve">  18/7</t>
  </si>
  <si>
    <t>Kupri/Jōeäär</t>
  </si>
  <si>
    <t xml:space="preserve"> 4.58,4</t>
  </si>
  <si>
    <t xml:space="preserve"> 5.22,8</t>
  </si>
  <si>
    <t xml:space="preserve"> 4.55,0</t>
  </si>
  <si>
    <t xml:space="preserve">  19/11</t>
  </si>
  <si>
    <t xml:space="preserve">  14/8</t>
  </si>
  <si>
    <t>Tegova/Liimann</t>
  </si>
  <si>
    <t xml:space="preserve"> 4.51,8</t>
  </si>
  <si>
    <t xml:space="preserve"> 5.36,0</t>
  </si>
  <si>
    <t xml:space="preserve"> 4.57,5</t>
  </si>
  <si>
    <t>Kaasik/Antsmaa</t>
  </si>
  <si>
    <t xml:space="preserve"> 4.53,9</t>
  </si>
  <si>
    <t xml:space="preserve"> 5.21,1</t>
  </si>
  <si>
    <t xml:space="preserve"> 5.11,0</t>
  </si>
  <si>
    <t>Mōik/Reimal</t>
  </si>
  <si>
    <t xml:space="preserve"> 4.57,0</t>
  </si>
  <si>
    <t xml:space="preserve"> 5.27,4</t>
  </si>
  <si>
    <t xml:space="preserve"> 5.10,4</t>
  </si>
  <si>
    <t>Meindorf/Vallask</t>
  </si>
  <si>
    <t xml:space="preserve"> 5.04,5</t>
  </si>
  <si>
    <t xml:space="preserve"> 5.38,7</t>
  </si>
  <si>
    <t xml:space="preserve"> 4.58,8</t>
  </si>
  <si>
    <t>Kukk/Kukk</t>
  </si>
  <si>
    <t xml:space="preserve"> 5.03,3</t>
  </si>
  <si>
    <t xml:space="preserve"> 5.31,7</t>
  </si>
  <si>
    <t xml:space="preserve"> 5.12,9</t>
  </si>
  <si>
    <t>Koha/Koha</t>
  </si>
  <si>
    <t xml:space="preserve"> 5.11,9</t>
  </si>
  <si>
    <t xml:space="preserve"> 5.32,6</t>
  </si>
  <si>
    <t xml:space="preserve"> 5.14,5</t>
  </si>
  <si>
    <t>Sermann/Raudsik</t>
  </si>
  <si>
    <t xml:space="preserve"> 5.07,8</t>
  </si>
  <si>
    <t xml:space="preserve"> 5.45,7</t>
  </si>
  <si>
    <t xml:space="preserve"> 5.11,6</t>
  </si>
  <si>
    <t>Heinam/Heinam</t>
  </si>
  <si>
    <t xml:space="preserve"> 5.13,1</t>
  </si>
  <si>
    <t xml:space="preserve"> 5.37,0</t>
  </si>
  <si>
    <t xml:space="preserve"> 5.16,5</t>
  </si>
  <si>
    <t>Metsmaa/Metsmaa</t>
  </si>
  <si>
    <t xml:space="preserve"> 5.19,8</t>
  </si>
  <si>
    <t xml:space="preserve"> 5.41,5</t>
  </si>
  <si>
    <t xml:space="preserve"> 5.11,3</t>
  </si>
  <si>
    <t>Samm/Taal</t>
  </si>
  <si>
    <t xml:space="preserve"> 5.46,5</t>
  </si>
  <si>
    <t xml:space="preserve"> 5.05,3</t>
  </si>
  <si>
    <t>Kokk/Reisin</t>
  </si>
  <si>
    <t xml:space="preserve"> 5.29,1</t>
  </si>
  <si>
    <t xml:space="preserve"> 5.59,0</t>
  </si>
  <si>
    <t xml:space="preserve"> 5.23,5</t>
  </si>
  <si>
    <t>Meindorf/Kiilberg</t>
  </si>
  <si>
    <t xml:space="preserve"> 5.31,5</t>
  </si>
  <si>
    <t xml:space="preserve"> 6.05,3</t>
  </si>
  <si>
    <t xml:space="preserve"> 5.50,1</t>
  </si>
  <si>
    <t>Rauk/Rauk</t>
  </si>
  <si>
    <t xml:space="preserve"> 5.36,9</t>
  </si>
  <si>
    <t xml:space="preserve"> 6.12,8</t>
  </si>
  <si>
    <t xml:space="preserve"> 5.43,3</t>
  </si>
  <si>
    <t>Kōrge/Kōrge</t>
  </si>
  <si>
    <t xml:space="preserve"> 5.24,5</t>
  </si>
  <si>
    <t xml:space="preserve"> 6.03,9</t>
  </si>
  <si>
    <t xml:space="preserve"> 6.09,0</t>
  </si>
  <si>
    <t>Raun/Raun</t>
  </si>
  <si>
    <t>12.50,0</t>
  </si>
  <si>
    <t xml:space="preserve"> 5.39,1</t>
  </si>
  <si>
    <t xml:space="preserve"> 5.07,2</t>
  </si>
  <si>
    <t>Rauk/Koppel</t>
  </si>
  <si>
    <t xml:space="preserve"> 5.13,8</t>
  </si>
  <si>
    <t>15.56,3</t>
  </si>
  <si>
    <t xml:space="preserve"> 5.13,6</t>
  </si>
  <si>
    <t>Bōstrov/Bōstrov</t>
  </si>
  <si>
    <t xml:space="preserve"> 4.42,9</t>
  </si>
  <si>
    <t xml:space="preserve"> 4.46,5</t>
  </si>
  <si>
    <t>TEHNILINE</t>
  </si>
  <si>
    <t>Karik/Hōbemägi</t>
  </si>
  <si>
    <t xml:space="preserve"> 5.29,2</t>
  </si>
  <si>
    <t xml:space="preserve"> 5.20,2</t>
  </si>
  <si>
    <t xml:space="preserve">  17/9</t>
  </si>
  <si>
    <t>Mürkhain/Mürkhain</t>
  </si>
  <si>
    <t>Leivat/Hain</t>
  </si>
  <si>
    <t>VÄLJASÖIT</t>
  </si>
  <si>
    <t>Kaunis/Tarrend</t>
  </si>
  <si>
    <t>Ausmees/Olesk</t>
  </si>
  <si>
    <t>Kangur/Maat</t>
  </si>
  <si>
    <t>Pruul/Tikka</t>
  </si>
  <si>
    <t>Eespakk/Eespakk</t>
  </si>
  <si>
    <t>Haljasmets/Jōessar</t>
  </si>
  <si>
    <t>ōun/Klauson</t>
  </si>
  <si>
    <t>Kutser/Ojavee</t>
  </si>
  <si>
    <t>Saar/Runtel</t>
  </si>
  <si>
    <t>Matikainen/Gutmann</t>
  </si>
  <si>
    <t>Simson/Simson</t>
  </si>
  <si>
    <t>Lee/Ogga</t>
  </si>
  <si>
    <t>Mäesalu/Lehtniit</t>
  </si>
  <si>
    <t>Raadik/Kruus</t>
  </si>
  <si>
    <t>Volkov/Eksin</t>
  </si>
  <si>
    <t>Leinberg/Aasma</t>
  </si>
  <si>
    <t>Vilson/Mitt</t>
  </si>
  <si>
    <t>Ottis/Paiste</t>
  </si>
  <si>
    <t>Hansson/Kase</t>
  </si>
  <si>
    <t>Reiman/Hōrak</t>
  </si>
  <si>
    <t>Laan/Meesak</t>
  </si>
  <si>
    <t>Ploom/Junker</t>
  </si>
  <si>
    <t>Väli/Selling</t>
  </si>
  <si>
    <t>Lember/Rasu</t>
  </si>
  <si>
    <t>Lepp/Trave</t>
  </si>
  <si>
    <t>Laaser/Laaser</t>
  </si>
  <si>
    <t>Matikainen/Vähi</t>
  </si>
  <si>
    <t>Ruddi/Valdmann</t>
  </si>
  <si>
    <t>Hōim/Rehberg</t>
  </si>
  <si>
    <t>Radiko/Niinepuu</t>
  </si>
  <si>
    <t>Leigri/Kuimets</t>
  </si>
  <si>
    <t>Kuuskmann/Pert</t>
  </si>
  <si>
    <t>Lipp/Pika</t>
  </si>
  <si>
    <t>Sangernebo/Kers</t>
  </si>
  <si>
    <t>Seppel/Hell</t>
  </si>
  <si>
    <t>Liivrand/Fatkin</t>
  </si>
  <si>
    <t>Lätt/Männiste</t>
  </si>
  <si>
    <t>Soome/Karlep</t>
  </si>
  <si>
    <t>Kadak/Mäeots</t>
  </si>
  <si>
    <t>Kōlar/Liister</t>
  </si>
  <si>
    <t>Männamets/Kallingo</t>
  </si>
  <si>
    <t>Juhe/Kimber</t>
  </si>
  <si>
    <t>Ratnik/Lumi</t>
  </si>
  <si>
    <t>Umbleja/Press</t>
  </si>
  <si>
    <t>Laurimaa/Vares</t>
  </si>
  <si>
    <t>Vanik/Ojala</t>
  </si>
  <si>
    <t>Priedolins/Dravnieks</t>
  </si>
  <si>
    <t>Kallas/Kallas</t>
  </si>
  <si>
    <t>Pärn/Loitjärv</t>
  </si>
  <si>
    <t>Riisberg/Kadai</t>
  </si>
  <si>
    <t>Rand/Avik</t>
  </si>
  <si>
    <t>Laid/Hirson</t>
  </si>
  <si>
    <t>Järvela/Laurimaa</t>
  </si>
  <si>
    <t>Kittus/Liira</t>
  </si>
  <si>
    <t>Rappu/Eller</t>
  </si>
  <si>
    <t>Tanning/Jaakma</t>
  </si>
  <si>
    <t>Raudsepp/Raudsepp</t>
  </si>
  <si>
    <t>Hintser/Hintser</t>
  </si>
  <si>
    <t>Sillandi/Liiv</t>
  </si>
  <si>
    <t>Vahter/Vahter</t>
  </si>
  <si>
    <t>Madiste/Arumägi</t>
  </si>
  <si>
    <t>Saaron/Saaron</t>
  </si>
  <si>
    <t>Peetsmann/Mark</t>
  </si>
  <si>
    <t>Tōnsau/Uesson</t>
  </si>
  <si>
    <t>Lige/Kuusik</t>
  </si>
  <si>
    <t>Oks/Kahro</t>
  </si>
  <si>
    <t>Liiv/Liiv</t>
  </si>
  <si>
    <t>Raadik/Mäestu</t>
  </si>
  <si>
    <t>Värva/Kukk</t>
  </si>
  <si>
    <t>Link/Raamat</t>
  </si>
  <si>
    <t>Männik/Pihu</t>
  </si>
  <si>
    <t>Kungla/Tahvinov</t>
  </si>
  <si>
    <t>Tammel/Tammel</t>
  </si>
  <si>
    <t>Värik/Havik</t>
  </si>
  <si>
    <t>Suvisild/Suvisild</t>
  </si>
  <si>
    <t>Arge/Puusepp</t>
  </si>
  <si>
    <t>Vidder/Mitendorf</t>
  </si>
  <si>
    <t>Lepp/Liik</t>
  </si>
  <si>
    <t>Märss/Sipelgas</t>
  </si>
  <si>
    <t>Maidla/Killak</t>
  </si>
  <si>
    <t>Eelmaa/Arula</t>
  </si>
  <si>
    <t>Vahter/Rao</t>
  </si>
  <si>
    <t>Kuuba/Kuuba</t>
  </si>
  <si>
    <t>Metsmaa/Voojärv</t>
  </si>
  <si>
    <t>Rannak/Pukk</t>
  </si>
  <si>
    <t>TC0</t>
  </si>
  <si>
    <t>1 min hiljem</t>
  </si>
  <si>
    <t>0.10</t>
  </si>
  <si>
    <t xml:space="preserve"> 4.17,8</t>
  </si>
  <si>
    <t xml:space="preserve"> 4.39,3</t>
  </si>
  <si>
    <t xml:space="preserve"> 4.20,3</t>
  </si>
  <si>
    <t xml:space="preserve">   3/3</t>
  </si>
  <si>
    <t xml:space="preserve">  2/2</t>
  </si>
  <si>
    <t xml:space="preserve"> 4.19,6</t>
  </si>
  <si>
    <t xml:space="preserve"> 4.47,8</t>
  </si>
  <si>
    <t xml:space="preserve"> 4.18,9</t>
  </si>
  <si>
    <t xml:space="preserve">   2/2</t>
  </si>
  <si>
    <t xml:space="preserve">  3/3</t>
  </si>
  <si>
    <t xml:space="preserve"> 4.18,5</t>
  </si>
  <si>
    <t xml:space="preserve"> 4.50,1</t>
  </si>
  <si>
    <t xml:space="preserve"> 4.21,7</t>
  </si>
  <si>
    <t xml:space="preserve">   8/6</t>
  </si>
  <si>
    <t xml:space="preserve">  4/4</t>
  </si>
  <si>
    <t xml:space="preserve">   9/7</t>
  </si>
  <si>
    <t xml:space="preserve"> 4.24,9</t>
  </si>
  <si>
    <t xml:space="preserve"> 4.49,7</t>
  </si>
  <si>
    <t xml:space="preserve"> 4.21,0</t>
  </si>
  <si>
    <t xml:space="preserve">   7/1</t>
  </si>
  <si>
    <t xml:space="preserve"> 4.26,1</t>
  </si>
  <si>
    <t xml:space="preserve"> 4.24,3</t>
  </si>
  <si>
    <t xml:space="preserve">   7/5</t>
  </si>
  <si>
    <t xml:space="preserve">   8/7</t>
  </si>
  <si>
    <t xml:space="preserve">  7/6</t>
  </si>
  <si>
    <t xml:space="preserve"> 4.25,0</t>
  </si>
  <si>
    <t xml:space="preserve"> 4.49,3</t>
  </si>
  <si>
    <t xml:space="preserve">   6/5</t>
  </si>
  <si>
    <t xml:space="preserve">  11/9</t>
  </si>
  <si>
    <t xml:space="preserve"> 4.27,1</t>
  </si>
  <si>
    <t xml:space="preserve"> 4.51,9</t>
  </si>
  <si>
    <t xml:space="preserve"> 4.23,8</t>
  </si>
  <si>
    <t xml:space="preserve">   7/6</t>
  </si>
  <si>
    <t>+ 0.25,4</t>
  </si>
  <si>
    <t xml:space="preserve"> 4.28,1</t>
  </si>
  <si>
    <t xml:space="preserve"> 4.50,4</t>
  </si>
  <si>
    <t xml:space="preserve"> 4.24,4</t>
  </si>
  <si>
    <t xml:space="preserve">  10/2</t>
  </si>
  <si>
    <t xml:space="preserve">   9/2</t>
  </si>
  <si>
    <t xml:space="preserve"> 4.29,4</t>
  </si>
  <si>
    <t xml:space="preserve"> 4.53,3</t>
  </si>
  <si>
    <t xml:space="preserve"> 4.24,6</t>
  </si>
  <si>
    <t xml:space="preserve">  13/8</t>
  </si>
  <si>
    <t xml:space="preserve">  10/8</t>
  </si>
  <si>
    <t>+ 0.29,9</t>
  </si>
  <si>
    <t xml:space="preserve"> 4.26,0</t>
  </si>
  <si>
    <t xml:space="preserve"> 4.30,6</t>
  </si>
  <si>
    <t xml:space="preserve"> 4.28,7</t>
  </si>
  <si>
    <t xml:space="preserve"> 4.34,9</t>
  </si>
  <si>
    <t xml:space="preserve"> 4.30,9</t>
  </si>
  <si>
    <t xml:space="preserve"> 4.53,0</t>
  </si>
  <si>
    <t xml:space="preserve">  14/4</t>
  </si>
  <si>
    <t xml:space="preserve"> 14/1</t>
  </si>
  <si>
    <t xml:space="preserve">  11/1</t>
  </si>
  <si>
    <t xml:space="preserve">  15/1</t>
  </si>
  <si>
    <t xml:space="preserve"> 4.37,0</t>
  </si>
  <si>
    <t xml:space="preserve"> 4.59,9</t>
  </si>
  <si>
    <t xml:space="preserve"> 4.58,3</t>
  </si>
  <si>
    <t xml:space="preserve"> 4.30,7</t>
  </si>
  <si>
    <t xml:space="preserve">  19/7</t>
  </si>
  <si>
    <t xml:space="preserve">  13/3</t>
  </si>
  <si>
    <t xml:space="preserve"> 17/2</t>
  </si>
  <si>
    <t xml:space="preserve"> 4.57,1</t>
  </si>
  <si>
    <t xml:space="preserve"> 4.32,8</t>
  </si>
  <si>
    <t xml:space="preserve"> 4.31,6</t>
  </si>
  <si>
    <t xml:space="preserve"> 5.00,5</t>
  </si>
  <si>
    <t xml:space="preserve">  19/1</t>
  </si>
  <si>
    <t xml:space="preserve">  22/1</t>
  </si>
  <si>
    <t xml:space="preserve"> 4.30,8</t>
  </si>
  <si>
    <t xml:space="preserve"> 4.57,7</t>
  </si>
  <si>
    <t xml:space="preserve"> 4.38,8</t>
  </si>
  <si>
    <t xml:space="preserve">  15/4</t>
  </si>
  <si>
    <t xml:space="preserve">  18/6</t>
  </si>
  <si>
    <t xml:space="preserve"> 4.37,2</t>
  </si>
  <si>
    <t xml:space="preserve"> 4.33,9</t>
  </si>
  <si>
    <t xml:space="preserve"> 0.10</t>
  </si>
  <si>
    <t xml:space="preserve">  20/1</t>
  </si>
  <si>
    <t xml:space="preserve">  24/1</t>
  </si>
  <si>
    <t xml:space="preserve">  28/3</t>
  </si>
  <si>
    <t xml:space="preserve">  24/2</t>
  </si>
  <si>
    <t xml:space="preserve">  30/5</t>
  </si>
  <si>
    <t xml:space="preserve">  28/4</t>
  </si>
  <si>
    <t xml:space="preserve">  32/6</t>
  </si>
  <si>
    <t xml:space="preserve">  34/9</t>
  </si>
  <si>
    <t xml:space="preserve">  36/10</t>
  </si>
  <si>
    <t xml:space="preserve">  41/13</t>
  </si>
  <si>
    <t xml:space="preserve">  44/15</t>
  </si>
  <si>
    <t xml:space="preserve">  46/8</t>
  </si>
  <si>
    <t>MOOTOR</t>
  </si>
  <si>
    <t xml:space="preserve"> 4.39,2</t>
  </si>
  <si>
    <t>KÄIGUKAST</t>
  </si>
  <si>
    <t xml:space="preserve">   9/6</t>
  </si>
  <si>
    <t xml:space="preserve">  12/7</t>
  </si>
  <si>
    <t xml:space="preserve">  13/1</t>
  </si>
  <si>
    <t xml:space="preserve">   9/3</t>
  </si>
  <si>
    <t xml:space="preserve"> 4.30,3</t>
  </si>
  <si>
    <t xml:space="preserve">  15/5</t>
  </si>
  <si>
    <t xml:space="preserve">  16/2</t>
  </si>
  <si>
    <t xml:space="preserve">  23/9</t>
  </si>
  <si>
    <t xml:space="preserve"> 4.40,4</t>
  </si>
  <si>
    <t xml:space="preserve">  26/9</t>
  </si>
  <si>
    <t xml:space="preserve">  23/2</t>
  </si>
  <si>
    <t xml:space="preserve"> 4.33,3</t>
  </si>
  <si>
    <t xml:space="preserve"> 5.02,3</t>
  </si>
  <si>
    <t xml:space="preserve">  21/2</t>
  </si>
  <si>
    <t xml:space="preserve">  26/10</t>
  </si>
  <si>
    <t xml:space="preserve"> 5.05,7</t>
  </si>
  <si>
    <t xml:space="preserve"> 4.36,8</t>
  </si>
  <si>
    <t xml:space="preserve">  31/3</t>
  </si>
  <si>
    <t xml:space="preserve">  26/1</t>
  </si>
  <si>
    <t xml:space="preserve">  34/3</t>
  </si>
  <si>
    <t xml:space="preserve"> 4.39,1</t>
  </si>
  <si>
    <t xml:space="preserve"> 5.06,4</t>
  </si>
  <si>
    <t xml:space="preserve"> 4.40,9</t>
  </si>
  <si>
    <t xml:space="preserve">  29/3</t>
  </si>
  <si>
    <t xml:space="preserve"> 4.32,0</t>
  </si>
  <si>
    <t xml:space="preserve"> 4.46,7</t>
  </si>
  <si>
    <t xml:space="preserve"> 5.08,1</t>
  </si>
  <si>
    <t xml:space="preserve"> 4.42,5</t>
  </si>
  <si>
    <t xml:space="preserve"> 4.44,9</t>
  </si>
  <si>
    <t xml:space="preserve"> 4.45,2</t>
  </si>
  <si>
    <t xml:space="preserve">  35/12</t>
  </si>
  <si>
    <t xml:space="preserve">  36/5</t>
  </si>
  <si>
    <t xml:space="preserve">  40/6</t>
  </si>
  <si>
    <t xml:space="preserve">  41/6</t>
  </si>
  <si>
    <t xml:space="preserve">  45/10</t>
  </si>
  <si>
    <t xml:space="preserve">  47/14</t>
  </si>
  <si>
    <t xml:space="preserve">  50/7</t>
  </si>
  <si>
    <t xml:space="preserve">  50/16</t>
  </si>
  <si>
    <t xml:space="preserve">  49/16</t>
  </si>
  <si>
    <t xml:space="preserve">  45/12</t>
  </si>
  <si>
    <t xml:space="preserve"> 4.50,0</t>
  </si>
  <si>
    <t xml:space="preserve"> 5.45,8</t>
  </si>
  <si>
    <t xml:space="preserve"> 6.19,8</t>
  </si>
  <si>
    <t xml:space="preserve">  55/17</t>
  </si>
  <si>
    <t xml:space="preserve">  32/4</t>
  </si>
  <si>
    <t xml:space="preserve">  29/11</t>
  </si>
  <si>
    <t xml:space="preserve">  25/10</t>
  </si>
  <si>
    <t xml:space="preserve"> 4.56,1</t>
  </si>
  <si>
    <t xml:space="preserve"> 4.25,6</t>
  </si>
  <si>
    <t xml:space="preserve">  18/9</t>
  </si>
  <si>
    <t xml:space="preserve">  12/10</t>
  </si>
  <si>
    <t xml:space="preserve">  29/2</t>
  </si>
  <si>
    <t xml:space="preserve">  22/2</t>
  </si>
  <si>
    <t xml:space="preserve"> 4.35,7</t>
  </si>
  <si>
    <t xml:space="preserve"> 5.02,7</t>
  </si>
  <si>
    <t xml:space="preserve"> 4.38,1</t>
  </si>
  <si>
    <t xml:space="preserve">  25/1</t>
  </si>
  <si>
    <t xml:space="preserve"> 4.41,3</t>
  </si>
  <si>
    <t xml:space="preserve"> 4.56,6</t>
  </si>
  <si>
    <t xml:space="preserve">  27/10</t>
  </si>
  <si>
    <t xml:space="preserve">  35/4</t>
  </si>
  <si>
    <t xml:space="preserve">  42/3</t>
  </si>
  <si>
    <t xml:space="preserve"> 4.39,6</t>
  </si>
  <si>
    <t xml:space="preserve"> 5.04,7</t>
  </si>
  <si>
    <t xml:space="preserve">  32/2</t>
  </si>
  <si>
    <t xml:space="preserve">  33/4</t>
  </si>
  <si>
    <t xml:space="preserve"> 4.48,2</t>
  </si>
  <si>
    <t xml:space="preserve"> 5.05,0</t>
  </si>
  <si>
    <t xml:space="preserve"> 4.37,1</t>
  </si>
  <si>
    <t xml:space="preserve">  44/5</t>
  </si>
  <si>
    <t xml:space="preserve"> 4.48,9</t>
  </si>
  <si>
    <t xml:space="preserve"> 5.08,3</t>
  </si>
  <si>
    <t xml:space="preserve">  39/5</t>
  </si>
  <si>
    <t xml:space="preserve">  42/4</t>
  </si>
  <si>
    <t xml:space="preserve">  39/3</t>
  </si>
  <si>
    <t xml:space="preserve">  40/13</t>
  </si>
  <si>
    <t xml:space="preserve">  37/2</t>
  </si>
  <si>
    <t xml:space="preserve">  35/3</t>
  </si>
  <si>
    <t xml:space="preserve">  44/4</t>
  </si>
  <si>
    <t xml:space="preserve">  46/5</t>
  </si>
  <si>
    <t xml:space="preserve">  48/6</t>
  </si>
  <si>
    <t xml:space="preserve"> 5.12,7</t>
  </si>
  <si>
    <t xml:space="preserve"> 4.44,2</t>
  </si>
  <si>
    <t xml:space="preserve">  54/7</t>
  </si>
  <si>
    <t xml:space="preserve">  62/8</t>
  </si>
  <si>
    <t xml:space="preserve">  58/7</t>
  </si>
  <si>
    <t xml:space="preserve">  64/18</t>
  </si>
  <si>
    <t xml:space="preserve">  60/18</t>
  </si>
  <si>
    <t xml:space="preserve">  27/1</t>
  </si>
  <si>
    <t xml:space="preserve">  31/1</t>
  </si>
  <si>
    <t xml:space="preserve"> 5.00,4</t>
  </si>
  <si>
    <t xml:space="preserve"> 4.29,9</t>
  </si>
  <si>
    <t xml:space="preserve"> 5.06,7</t>
  </si>
  <si>
    <t xml:space="preserve"> 4.35,1</t>
  </si>
  <si>
    <t xml:space="preserve"> 4.39,4</t>
  </si>
  <si>
    <t xml:space="preserve"> 5.04,2</t>
  </si>
  <si>
    <t xml:space="preserve">  43/4</t>
  </si>
  <si>
    <t xml:space="preserve"> 4.40,8</t>
  </si>
  <si>
    <t xml:space="preserve"> 5.01,6</t>
  </si>
  <si>
    <t xml:space="preserve"> 4.39,8</t>
  </si>
  <si>
    <t xml:space="preserve"> 36/2</t>
  </si>
  <si>
    <t xml:space="preserve"> 37/3</t>
  </si>
  <si>
    <t xml:space="preserve">  39/4</t>
  </si>
  <si>
    <t xml:space="preserve">  37/3</t>
  </si>
  <si>
    <t xml:space="preserve"> 4.37,9</t>
  </si>
  <si>
    <t xml:space="preserve"> 5.07,3</t>
  </si>
  <si>
    <t xml:space="preserve"> 4.49,9</t>
  </si>
  <si>
    <t xml:space="preserve">  55/8</t>
  </si>
  <si>
    <t xml:space="preserve">  43/3</t>
  </si>
  <si>
    <t xml:space="preserve"> 4.45,4</t>
  </si>
  <si>
    <t xml:space="preserve"> 5.06,6</t>
  </si>
  <si>
    <t xml:space="preserve"> 4.47,1</t>
  </si>
  <si>
    <t xml:space="preserve">  45/4</t>
  </si>
  <si>
    <t xml:space="preserve">  47/3</t>
  </si>
  <si>
    <t xml:space="preserve"> 5.13,3</t>
  </si>
  <si>
    <t xml:space="preserve"> 4.43,0</t>
  </si>
  <si>
    <t xml:space="preserve"> 5.11,7</t>
  </si>
  <si>
    <t xml:space="preserve"> 4.47,9</t>
  </si>
  <si>
    <t xml:space="preserve">  49/5</t>
  </si>
  <si>
    <t xml:space="preserve">  48/4</t>
  </si>
  <si>
    <t xml:space="preserve">  50/4</t>
  </si>
  <si>
    <t xml:space="preserve">  53/5</t>
  </si>
  <si>
    <t xml:space="preserve">  59/8</t>
  </si>
  <si>
    <t xml:space="preserve">  52/4</t>
  </si>
  <si>
    <t xml:space="preserve">  58/6</t>
  </si>
  <si>
    <t xml:space="preserve">  58/9</t>
  </si>
  <si>
    <t xml:space="preserve">  63/7</t>
  </si>
  <si>
    <t xml:space="preserve"> 4.50,3</t>
  </si>
  <si>
    <t xml:space="preserve"> 5.06,9</t>
  </si>
  <si>
    <t xml:space="preserve"> 5.10,3</t>
  </si>
  <si>
    <t xml:space="preserve">  63/9</t>
  </si>
  <si>
    <t xml:space="preserve">  56/8</t>
  </si>
  <si>
    <t xml:space="preserve">  64/11</t>
  </si>
  <si>
    <t xml:space="preserve">  69/8</t>
  </si>
  <si>
    <t xml:space="preserve">  67/7</t>
  </si>
  <si>
    <t xml:space="preserve"> 6.44,9</t>
  </si>
  <si>
    <t xml:space="preserve"> 5.02,9</t>
  </si>
  <si>
    <t xml:space="preserve">  80/10</t>
  </si>
  <si>
    <t xml:space="preserve">  66/7</t>
  </si>
  <si>
    <t xml:space="preserve"> 5.11,2</t>
  </si>
  <si>
    <t xml:space="preserve"> 4.44,0</t>
  </si>
  <si>
    <t xml:space="preserve"> 4.45,3</t>
  </si>
  <si>
    <t xml:space="preserve"> 5.12,4</t>
  </si>
  <si>
    <t xml:space="preserve"> 4.45,5</t>
  </si>
  <si>
    <t xml:space="preserve">  47/15</t>
  </si>
  <si>
    <t xml:space="preserve"> 4.49,6</t>
  </si>
  <si>
    <t xml:space="preserve"> 4.43,8</t>
  </si>
  <si>
    <t xml:space="preserve">  52/6</t>
  </si>
  <si>
    <t xml:space="preserve"> 4.54,4</t>
  </si>
  <si>
    <t xml:space="preserve"> 5.06,3</t>
  </si>
  <si>
    <t xml:space="preserve"> 4.46,9</t>
  </si>
  <si>
    <t xml:space="preserve"> 4.56,7</t>
  </si>
  <si>
    <t xml:space="preserve"> 5.09,4</t>
  </si>
  <si>
    <t xml:space="preserve"> 5.13,2</t>
  </si>
  <si>
    <t xml:space="preserve"> 5.16,0</t>
  </si>
  <si>
    <t xml:space="preserve"> 4.46,2</t>
  </si>
  <si>
    <t xml:space="preserve">  60/1</t>
  </si>
  <si>
    <t xml:space="preserve"> 4.58,1</t>
  </si>
  <si>
    <t xml:space="preserve"> 5.08,8</t>
  </si>
  <si>
    <t xml:space="preserve">  55/6</t>
  </si>
  <si>
    <t xml:space="preserve">  70/6</t>
  </si>
  <si>
    <t xml:space="preserve">  80/19</t>
  </si>
  <si>
    <t xml:space="preserve">  64/7</t>
  </si>
  <si>
    <t xml:space="preserve"> 4.59,5</t>
  </si>
  <si>
    <t xml:space="preserve"> 5.20,9</t>
  </si>
  <si>
    <t xml:space="preserve">  72/7</t>
  </si>
  <si>
    <t xml:space="preserve">  77/11</t>
  </si>
  <si>
    <t xml:space="preserve"> 4.53,8</t>
  </si>
  <si>
    <t xml:space="preserve"> 5.28,5</t>
  </si>
  <si>
    <t xml:space="preserve"> 4.47,5</t>
  </si>
  <si>
    <t xml:space="preserve">  76/12</t>
  </si>
  <si>
    <t xml:space="preserve">  74/11</t>
  </si>
  <si>
    <t xml:space="preserve"> 71/10</t>
  </si>
  <si>
    <t xml:space="preserve">  65/8</t>
  </si>
  <si>
    <t xml:space="preserve">  72/10</t>
  </si>
  <si>
    <t xml:space="preserve">  68/10</t>
  </si>
  <si>
    <t xml:space="preserve">  73/10</t>
  </si>
  <si>
    <t xml:space="preserve"> 5.00,3</t>
  </si>
  <si>
    <t xml:space="preserve"> 5.25,5</t>
  </si>
  <si>
    <t xml:space="preserve"> 5.01,2</t>
  </si>
  <si>
    <t xml:space="preserve">  79/10</t>
  </si>
  <si>
    <t xml:space="preserve"> 5.27,9</t>
  </si>
  <si>
    <t xml:space="preserve">  85/3</t>
  </si>
  <si>
    <t xml:space="preserve"> 5.31,9</t>
  </si>
  <si>
    <t xml:space="preserve"> 4.55,6</t>
  </si>
  <si>
    <t xml:space="preserve">  84/11</t>
  </si>
  <si>
    <t xml:space="preserve">  82/14</t>
  </si>
  <si>
    <t xml:space="preserve">  81/13</t>
  </si>
  <si>
    <t xml:space="preserve">  87/19</t>
  </si>
  <si>
    <t xml:space="preserve">  90/20</t>
  </si>
  <si>
    <t xml:space="preserve">  62/17</t>
  </si>
  <si>
    <t xml:space="preserve"> 5.14,8</t>
  </si>
  <si>
    <t xml:space="preserve"> 5.45,2</t>
  </si>
  <si>
    <t xml:space="preserve"> 2.50</t>
  </si>
  <si>
    <t xml:space="preserve"> 5.16,3</t>
  </si>
  <si>
    <t xml:space="preserve"> 5.35,8</t>
  </si>
  <si>
    <t xml:space="preserve"> 8.54,6</t>
  </si>
  <si>
    <t xml:space="preserve">  82/6</t>
  </si>
  <si>
    <t xml:space="preserve">  92/6</t>
  </si>
  <si>
    <t xml:space="preserve">  99/25</t>
  </si>
  <si>
    <t xml:space="preserve">  86/18</t>
  </si>
  <si>
    <t xml:space="preserve"> 4.59,8</t>
  </si>
  <si>
    <t xml:space="preserve"> 4.31,7</t>
  </si>
  <si>
    <t xml:space="preserve"> 4.26,4</t>
  </si>
  <si>
    <t xml:space="preserve">  16/1</t>
  </si>
  <si>
    <t xml:space="preserve"> 16/1</t>
  </si>
  <si>
    <t xml:space="preserve">  28/9</t>
  </si>
  <si>
    <t xml:space="preserve">  24/11</t>
  </si>
  <si>
    <t xml:space="preserve">  38/14</t>
  </si>
  <si>
    <t xml:space="preserve">  34/11</t>
  </si>
  <si>
    <t xml:space="preserve">  33/1</t>
  </si>
  <si>
    <t xml:space="preserve">  24/8</t>
  </si>
  <si>
    <t xml:space="preserve">  23/3</t>
  </si>
  <si>
    <t xml:space="preserve">  27/12</t>
  </si>
  <si>
    <t xml:space="preserve">  30/3</t>
  </si>
  <si>
    <t xml:space="preserve"> 4.38,6</t>
  </si>
  <si>
    <t xml:space="preserve">  37/13</t>
  </si>
  <si>
    <t xml:space="preserve">  65/3</t>
  </si>
  <si>
    <t xml:space="preserve">  39/2</t>
  </si>
  <si>
    <t xml:space="preserve"> 4.50,6</t>
  </si>
  <si>
    <t xml:space="preserve"> 5.01,9</t>
  </si>
  <si>
    <t xml:space="preserve"> 4.34,4</t>
  </si>
  <si>
    <t xml:space="preserve">  66/19</t>
  </si>
  <si>
    <t xml:space="preserve">  66/11</t>
  </si>
  <si>
    <t xml:space="preserve">  56/5</t>
  </si>
  <si>
    <t xml:space="preserve">  66/10</t>
  </si>
  <si>
    <t xml:space="preserve">  61/8</t>
  </si>
  <si>
    <t xml:space="preserve">  53/9</t>
  </si>
  <si>
    <t xml:space="preserve">  36/7</t>
  </si>
  <si>
    <t xml:space="preserve">  53/4</t>
  </si>
  <si>
    <t xml:space="preserve">  42/5</t>
  </si>
  <si>
    <t xml:space="preserve">  46/1</t>
  </si>
  <si>
    <t xml:space="preserve">  51/16</t>
  </si>
  <si>
    <t xml:space="preserve">  55/18</t>
  </si>
  <si>
    <t xml:space="preserve">  47/1</t>
  </si>
  <si>
    <t xml:space="preserve">  58/1</t>
  </si>
  <si>
    <t xml:space="preserve">  59/1</t>
  </si>
  <si>
    <t xml:space="preserve">  69/20</t>
  </si>
  <si>
    <t xml:space="preserve">  52/5</t>
  </si>
  <si>
    <t xml:space="preserve">  57/20</t>
  </si>
  <si>
    <t xml:space="preserve">  65/11</t>
  </si>
  <si>
    <t xml:space="preserve">  44/8</t>
  </si>
  <si>
    <t xml:space="preserve">  63/2</t>
  </si>
  <si>
    <t xml:space="preserve">  48/1</t>
  </si>
  <si>
    <t xml:space="preserve">  64/9</t>
  </si>
  <si>
    <t xml:space="preserve">  75/8</t>
  </si>
  <si>
    <t xml:space="preserve">  61/7</t>
  </si>
  <si>
    <t>+ 1.32,2</t>
  </si>
  <si>
    <t xml:space="preserve">  70/9</t>
  </si>
  <si>
    <t xml:space="preserve">  50/2</t>
  </si>
  <si>
    <t xml:space="preserve">  62/1</t>
  </si>
  <si>
    <t xml:space="preserve">  58/2</t>
  </si>
  <si>
    <t xml:space="preserve">  79/9</t>
  </si>
  <si>
    <t xml:space="preserve">  59/6</t>
  </si>
  <si>
    <t xml:space="preserve">  68/5</t>
  </si>
  <si>
    <t xml:space="preserve">  71/6</t>
  </si>
  <si>
    <t xml:space="preserve"> 5.01,1</t>
  </si>
  <si>
    <t xml:space="preserve"> 5.10,8</t>
  </si>
  <si>
    <t xml:space="preserve">  86/23</t>
  </si>
  <si>
    <t xml:space="preserve">  46/16</t>
  </si>
  <si>
    <t xml:space="preserve">  74/6</t>
  </si>
  <si>
    <t xml:space="preserve">  41/3</t>
  </si>
  <si>
    <t xml:space="preserve">  70/5</t>
  </si>
  <si>
    <t xml:space="preserve">  69/4</t>
  </si>
  <si>
    <t xml:space="preserve">  85/22</t>
  </si>
  <si>
    <t xml:space="preserve">  53/17</t>
  </si>
  <si>
    <t xml:space="preserve">  81/21</t>
  </si>
  <si>
    <t xml:space="preserve">  56/19</t>
  </si>
  <si>
    <t xml:space="preserve">  76/7</t>
  </si>
  <si>
    <t xml:space="preserve">  77/6</t>
  </si>
  <si>
    <t xml:space="preserve">  65/9</t>
  </si>
  <si>
    <t xml:space="preserve">  87/12</t>
  </si>
  <si>
    <t xml:space="preserve">  71/10</t>
  </si>
  <si>
    <t xml:space="preserve">  87/13</t>
  </si>
  <si>
    <t xml:space="preserve">  63/10</t>
  </si>
  <si>
    <t xml:space="preserve">  80/12</t>
  </si>
  <si>
    <t xml:space="preserve">  74/8</t>
  </si>
  <si>
    <t xml:space="preserve"> 5.21,2</t>
  </si>
  <si>
    <t xml:space="preserve">  91/12</t>
  </si>
  <si>
    <t xml:space="preserve"> 5.06,8</t>
  </si>
  <si>
    <t xml:space="preserve"> 5.18,2</t>
  </si>
  <si>
    <t xml:space="preserve"> 4.55,9</t>
  </si>
  <si>
    <t xml:space="preserve">  92/13</t>
  </si>
  <si>
    <t xml:space="preserve">  75/11</t>
  </si>
  <si>
    <t xml:space="preserve">  68/8</t>
  </si>
  <si>
    <t xml:space="preserve">  89/15</t>
  </si>
  <si>
    <t xml:space="preserve">  83/10</t>
  </si>
  <si>
    <t xml:space="preserve">  83/12</t>
  </si>
  <si>
    <t xml:space="preserve">  83/13</t>
  </si>
  <si>
    <t xml:space="preserve"> 5.03,1</t>
  </si>
  <si>
    <t xml:space="preserve"> 5.27,5</t>
  </si>
  <si>
    <t xml:space="preserve"> 5.00,2</t>
  </si>
  <si>
    <t xml:space="preserve">  87/24</t>
  </si>
  <si>
    <t xml:space="preserve">  82/21</t>
  </si>
  <si>
    <t xml:space="preserve">  95/3</t>
  </si>
  <si>
    <t xml:space="preserve">  78/3</t>
  </si>
  <si>
    <t xml:space="preserve">  78/11</t>
  </si>
  <si>
    <t xml:space="preserve">  88/14</t>
  </si>
  <si>
    <t xml:space="preserve">  94/14</t>
  </si>
  <si>
    <t xml:space="preserve">  91/14</t>
  </si>
  <si>
    <t xml:space="preserve"> 5.04,9</t>
  </si>
  <si>
    <t xml:space="preserve"> 5.29,6</t>
  </si>
  <si>
    <t xml:space="preserve"> 5.03,2</t>
  </si>
  <si>
    <t xml:space="preserve">  90/12</t>
  </si>
  <si>
    <t xml:space="preserve">  88/13</t>
  </si>
  <si>
    <t xml:space="preserve">  84/14</t>
  </si>
  <si>
    <t xml:space="preserve"> 5.33,7</t>
  </si>
  <si>
    <t xml:space="preserve"> 4.54,8</t>
  </si>
  <si>
    <t xml:space="preserve">  96/7</t>
  </si>
  <si>
    <t xml:space="preserve">  73/6</t>
  </si>
  <si>
    <t xml:space="preserve">  89/14</t>
  </si>
  <si>
    <t xml:space="preserve">  81/11</t>
  </si>
  <si>
    <t xml:space="preserve">  92/17</t>
  </si>
  <si>
    <t xml:space="preserve"> 5.31,2</t>
  </si>
  <si>
    <t xml:space="preserve"> 5.13,4</t>
  </si>
  <si>
    <t xml:space="preserve">  93/22</t>
  </si>
  <si>
    <t xml:space="preserve">  97/15</t>
  </si>
  <si>
    <t xml:space="preserve">  96/19</t>
  </si>
  <si>
    <t xml:space="preserve">  93/8</t>
  </si>
  <si>
    <t xml:space="preserve">  91/7</t>
  </si>
  <si>
    <t xml:space="preserve">  98/16</t>
  </si>
  <si>
    <t xml:space="preserve"> 100/20</t>
  </si>
  <si>
    <t xml:space="preserve"> 104/18</t>
  </si>
  <si>
    <t xml:space="preserve">  90/16</t>
  </si>
  <si>
    <t xml:space="preserve"> 105/19</t>
  </si>
  <si>
    <t xml:space="preserve">  85/12</t>
  </si>
  <si>
    <t xml:space="preserve"> 5.19,3</t>
  </si>
  <si>
    <t xml:space="preserve"> 5.53,5</t>
  </si>
  <si>
    <t xml:space="preserve"> 5.14,1</t>
  </si>
  <si>
    <t xml:space="preserve"> 103/3</t>
  </si>
  <si>
    <t xml:space="preserve">  95/2</t>
  </si>
  <si>
    <t xml:space="preserve"> 5.27,6</t>
  </si>
  <si>
    <t xml:space="preserve"> 5.45,0</t>
  </si>
  <si>
    <t xml:space="preserve"> 108/4</t>
  </si>
  <si>
    <t xml:space="preserve">  98/4</t>
  </si>
  <si>
    <t xml:space="preserve"> 5.23,3</t>
  </si>
  <si>
    <t xml:space="preserve"> 5.48,0</t>
  </si>
  <si>
    <t xml:space="preserve"> 106/2</t>
  </si>
  <si>
    <t xml:space="preserve"> 100/1</t>
  </si>
  <si>
    <t xml:space="preserve"> 4.31,5</t>
  </si>
  <si>
    <t xml:space="preserve"> 5.05,2</t>
  </si>
  <si>
    <t xml:space="preserve"> 6.56,7</t>
  </si>
  <si>
    <t xml:space="preserve"> 108/2</t>
  </si>
  <si>
    <t xml:space="preserve"> 5.44,8</t>
  </si>
  <si>
    <t xml:space="preserve"> 112/4</t>
  </si>
  <si>
    <t xml:space="preserve">  99/3</t>
  </si>
  <si>
    <t xml:space="preserve"> 5.38,4</t>
  </si>
  <si>
    <t xml:space="preserve"> 5.53,3</t>
  </si>
  <si>
    <t xml:space="preserve"> 5.14,6</t>
  </si>
  <si>
    <t xml:space="preserve"> 114/9</t>
  </si>
  <si>
    <t xml:space="preserve">  97/7</t>
  </si>
  <si>
    <t xml:space="preserve"> 109/21</t>
  </si>
  <si>
    <t xml:space="preserve"> 102/21</t>
  </si>
  <si>
    <t xml:space="preserve"> 107/23</t>
  </si>
  <si>
    <t xml:space="preserve"> 111/23</t>
  </si>
  <si>
    <t xml:space="preserve"> 105/23</t>
  </si>
  <si>
    <t xml:space="preserve"> 113/24</t>
  </si>
  <si>
    <t xml:space="preserve"> 103/22</t>
  </si>
  <si>
    <t xml:space="preserve"> 107/20</t>
  </si>
  <si>
    <t xml:space="preserve"> 106/24</t>
  </si>
  <si>
    <t xml:space="preserve">  70/12</t>
  </si>
  <si>
    <t xml:space="preserve"> 104/12</t>
  </si>
  <si>
    <t xml:space="preserve"> 101/8</t>
  </si>
  <si>
    <t xml:space="preserve"> 109/8</t>
  </si>
  <si>
    <t xml:space="preserve"> 116/25</t>
  </si>
  <si>
    <t xml:space="preserve">  86/13</t>
  </si>
  <si>
    <t xml:space="preserve"> 100/17</t>
  </si>
  <si>
    <t xml:space="preserve">  94/18</t>
  </si>
  <si>
    <t xml:space="preserve"> 110/22</t>
  </si>
  <si>
    <t xml:space="preserve"> 115/13</t>
  </si>
  <si>
    <t xml:space="preserve"> 102/2</t>
  </si>
  <si>
    <t xml:space="preserve">  26</t>
  </si>
  <si>
    <t>SS1S</t>
  </si>
  <si>
    <t xml:space="preserve">  27</t>
  </si>
  <si>
    <t>SS3S</t>
  </si>
  <si>
    <t xml:space="preserve">  33</t>
  </si>
  <si>
    <t xml:space="preserve">  49</t>
  </si>
  <si>
    <t>SS2S</t>
  </si>
  <si>
    <t xml:space="preserve">  50</t>
  </si>
  <si>
    <t xml:space="preserve">  64</t>
  </si>
  <si>
    <t xml:space="preserve">  82</t>
  </si>
  <si>
    <t xml:space="preserve">  90</t>
  </si>
  <si>
    <t xml:space="preserve">  92</t>
  </si>
  <si>
    <t xml:space="preserve"> 106</t>
  </si>
  <si>
    <t xml:space="preserve"> 109</t>
  </si>
  <si>
    <t xml:space="preserve"> 112</t>
  </si>
  <si>
    <t xml:space="preserve"> 84</t>
  </si>
  <si>
    <t>TC3A</t>
  </si>
  <si>
    <t>17 min. hiljem</t>
  </si>
  <si>
    <t xml:space="preserve"> 5.33,3</t>
  </si>
  <si>
    <t xml:space="preserve">   4/4</t>
  </si>
  <si>
    <t xml:space="preserve">  23/11</t>
  </si>
  <si>
    <t xml:space="preserve">  17/7</t>
  </si>
  <si>
    <t xml:space="preserve">  22/10</t>
  </si>
  <si>
    <t xml:space="preserve">  19/8</t>
  </si>
  <si>
    <t xml:space="preserve">  20/9</t>
  </si>
  <si>
    <t xml:space="preserve">  26/12</t>
  </si>
  <si>
    <t xml:space="preserve">  45/7</t>
  </si>
  <si>
    <t xml:space="preserve">  29/13</t>
  </si>
  <si>
    <t xml:space="preserve">  30/14</t>
  </si>
  <si>
    <t xml:space="preserve">  38/3</t>
  </si>
  <si>
    <t xml:space="preserve">  52/9</t>
  </si>
  <si>
    <t xml:space="preserve">  56/3</t>
  </si>
  <si>
    <t xml:space="preserve">  57/1</t>
  </si>
  <si>
    <t xml:space="preserve">  65/10</t>
  </si>
  <si>
    <t xml:space="preserve">  61/4</t>
  </si>
  <si>
    <t xml:space="preserve">  54/10</t>
  </si>
  <si>
    <t xml:space="preserve">  71/2</t>
  </si>
  <si>
    <t xml:space="preserve">  53/7</t>
  </si>
  <si>
    <t xml:space="preserve">  67/5</t>
  </si>
  <si>
    <t xml:space="preserve">  76/6</t>
  </si>
  <si>
    <t xml:space="preserve">  73/5</t>
  </si>
  <si>
    <t xml:space="preserve">  62/19</t>
  </si>
  <si>
    <t xml:space="preserve">  78/20</t>
  </si>
  <si>
    <t xml:space="preserve">  68/4</t>
  </si>
  <si>
    <t xml:space="preserve">  94/15</t>
  </si>
  <si>
    <t xml:space="preserve">  82/12</t>
  </si>
  <si>
    <t xml:space="preserve">  84/21</t>
  </si>
  <si>
    <t xml:space="preserve">  90/14</t>
  </si>
  <si>
    <t xml:space="preserve">  96/17</t>
  </si>
  <si>
    <t xml:space="preserve">  89/13</t>
  </si>
  <si>
    <t xml:space="preserve">  88/22</t>
  </si>
  <si>
    <t xml:space="preserve"> 101/7</t>
  </si>
  <si>
    <t xml:space="preserve">  95/16</t>
  </si>
  <si>
    <t xml:space="preserve">  98/19</t>
  </si>
  <si>
    <t xml:space="preserve"> 103/20</t>
  </si>
  <si>
    <t xml:space="preserve"> 106/3</t>
  </si>
  <si>
    <t xml:space="preserve"> 100/4</t>
  </si>
  <si>
    <t xml:space="preserve"> 104/2</t>
  </si>
  <si>
    <t xml:space="preserve">  39/1</t>
  </si>
  <si>
    <t xml:space="preserve">  99/2</t>
  </si>
  <si>
    <t xml:space="preserve"> 105/8</t>
  </si>
  <si>
    <t xml:space="preserve"> 107/21</t>
  </si>
  <si>
    <t xml:space="preserve"> 102/23</t>
  </si>
  <si>
    <t xml:space="preserve"> 109/23</t>
  </si>
  <si>
    <t xml:space="preserve"> 110/24</t>
  </si>
  <si>
    <t xml:space="preserve"> 108/22</t>
  </si>
  <si>
    <t xml:space="preserve">  69/12</t>
  </si>
  <si>
    <t xml:space="preserve">  93/7</t>
  </si>
  <si>
    <t xml:space="preserve">  97/18</t>
  </si>
  <si>
    <t xml:space="preserve"> 111/25</t>
  </si>
  <si>
    <t xml:space="preserve">  77/9</t>
  </si>
  <si>
    <t>Puude</t>
  </si>
  <si>
    <t>SS1</t>
  </si>
  <si>
    <t>Otse</t>
  </si>
  <si>
    <t>SS2</t>
  </si>
  <si>
    <t>SS3</t>
  </si>
  <si>
    <t xml:space="preserve"> 0.20</t>
  </si>
  <si>
    <t xml:space="preserve"> 19/7</t>
  </si>
  <si>
    <t xml:space="preserve"> 20/3</t>
  </si>
  <si>
    <t xml:space="preserve"> 21/8</t>
  </si>
  <si>
    <t xml:space="preserve"> 22/2</t>
  </si>
  <si>
    <t xml:space="preserve"> 23/4</t>
  </si>
  <si>
    <t xml:space="preserve"> 24/9</t>
  </si>
  <si>
    <t xml:space="preserve"> 25/5</t>
  </si>
  <si>
    <t xml:space="preserve"> 26/10</t>
  </si>
  <si>
    <t xml:space="preserve"> 27/1</t>
  </si>
  <si>
    <t xml:space="preserve"> 28/2</t>
  </si>
  <si>
    <t xml:space="preserve"> 29/6</t>
  </si>
  <si>
    <t xml:space="preserve"> 30/1</t>
  </si>
  <si>
    <t xml:space="preserve"> 31/3</t>
  </si>
  <si>
    <t xml:space="preserve"> 32/4</t>
  </si>
  <si>
    <t xml:space="preserve"> 33/3</t>
  </si>
  <si>
    <t xml:space="preserve"> 34/9</t>
  </si>
  <si>
    <t xml:space="preserve"> 35/2</t>
  </si>
  <si>
    <t xml:space="preserve"> 38/11</t>
  </si>
  <si>
    <t xml:space="preserve"> 39/5</t>
  </si>
  <si>
    <t xml:space="preserve"> 40/12</t>
  </si>
  <si>
    <t xml:space="preserve"> 41/10</t>
  </si>
  <si>
    <t xml:space="preserve"> 42/4</t>
  </si>
  <si>
    <t xml:space="preserve"> 43/7</t>
  </si>
  <si>
    <t xml:space="preserve"> 44/5</t>
  </si>
  <si>
    <t xml:space="preserve"> 45/13</t>
  </si>
  <si>
    <t xml:space="preserve"> 46/3</t>
  </si>
  <si>
    <t xml:space="preserve"> 47/14</t>
  </si>
  <si>
    <t xml:space="preserve"> 48/1</t>
  </si>
  <si>
    <t xml:space="preserve"> 49/6</t>
  </si>
  <si>
    <t xml:space="preserve"> 50/4</t>
  </si>
  <si>
    <t xml:space="preserve"> 51/5</t>
  </si>
  <si>
    <t xml:space="preserve"> 52/4</t>
  </si>
  <si>
    <t xml:space="preserve"> 53/7</t>
  </si>
  <si>
    <t xml:space="preserve"> 54/1</t>
  </si>
  <si>
    <t xml:space="preserve"> 55/8</t>
  </si>
  <si>
    <t xml:space="preserve"> 56/5</t>
  </si>
  <si>
    <t xml:space="preserve"> 57/15</t>
  </si>
  <si>
    <t xml:space="preserve"> 58/6</t>
  </si>
  <si>
    <t xml:space="preserve"> 59/2</t>
  </si>
  <si>
    <t xml:space="preserve"> 60/9</t>
  </si>
  <si>
    <t xml:space="preserve"> 61/7</t>
  </si>
  <si>
    <t xml:space="preserve"> 62/8</t>
  </si>
  <si>
    <t xml:space="preserve"> 63/16</t>
  </si>
  <si>
    <t xml:space="preserve"> 64/10</t>
  </si>
  <si>
    <t xml:space="preserve"> 65/8</t>
  </si>
  <si>
    <t xml:space="preserve"> 66/9</t>
  </si>
  <si>
    <t xml:space="preserve"> 67/6</t>
  </si>
  <si>
    <t xml:space="preserve"> 68/3</t>
  </si>
  <si>
    <t xml:space="preserve"> 69/1</t>
  </si>
  <si>
    <t xml:space="preserve"> 70/9</t>
  </si>
  <si>
    <t xml:space="preserve"> 72/10</t>
  </si>
  <si>
    <t xml:space="preserve"> 73/17</t>
  </si>
  <si>
    <t xml:space="preserve"> 74/11</t>
  </si>
  <si>
    <t xml:space="preserve"> 75/11</t>
  </si>
  <si>
    <t xml:space="preserve"> 76/12</t>
  </si>
  <si>
    <t xml:space="preserve"> 78/6</t>
  </si>
  <si>
    <t xml:space="preserve"> 79/18</t>
  </si>
  <si>
    <t xml:space="preserve"> 80/4</t>
  </si>
  <si>
    <t xml:space="preserve"> 81/2</t>
  </si>
  <si>
    <t xml:space="preserve"> 82/7</t>
  </si>
  <si>
    <t xml:space="preserve"> 83/13</t>
  </si>
  <si>
    <t xml:space="preserve"> 84/3</t>
  </si>
  <si>
    <t xml:space="preserve"> 85/14</t>
  </si>
  <si>
    <t xml:space="preserve"> 86/15</t>
  </si>
  <si>
    <t xml:space="preserve"> 87/16</t>
  </si>
  <si>
    <t xml:space="preserve"> 88/2</t>
  </si>
  <si>
    <t xml:space="preserve"> 89/7</t>
  </si>
  <si>
    <t xml:space="preserve"> 90/13</t>
  </si>
  <si>
    <t xml:space="preserve"> 91/8</t>
  </si>
  <si>
    <t xml:space="preserve"> 92/17</t>
  </si>
  <si>
    <t xml:space="preserve"> 93/18</t>
  </si>
  <si>
    <t xml:space="preserve"> 94/19</t>
  </si>
  <si>
    <t xml:space="preserve"> 96/20</t>
  </si>
  <si>
    <t xml:space="preserve"> 97/21</t>
  </si>
  <si>
    <t xml:space="preserve"> 98/22</t>
  </si>
  <si>
    <t xml:space="preserve">  72</t>
  </si>
  <si>
    <t>Started  121 /  Finished   98</t>
  </si>
  <si>
    <t>Started   14 /  Finished   13</t>
  </si>
  <si>
    <t xml:space="preserve">  75</t>
  </si>
  <si>
    <t xml:space="preserve">  98</t>
  </si>
  <si>
    <t>+ 0.15,5</t>
  </si>
  <si>
    <t xml:space="preserve">  81</t>
  </si>
  <si>
    <t>+ 0.17,3</t>
  </si>
  <si>
    <t>ZÜRII OTSUS NR.3</t>
  </si>
  <si>
    <t xml:space="preserve">               </t>
  </si>
  <si>
    <t xml:space="preserve">                                   </t>
  </si>
  <si>
    <t xml:space="preserve">     Tiina Ehrbach</t>
  </si>
  <si>
    <t>Žürii liige</t>
  </si>
  <si>
    <t xml:space="preserve">     Žürii esimees                                     </t>
  </si>
  <si>
    <t>Taavi Niinemets</t>
  </si>
  <si>
    <t>Results Muudetud 2WD-VT tulemused vastavalt žürii otusele nr.3. Avaldatud 22.09.2023 kell 13:55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</si>
</sst>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7"/>
      <color indexed="9"/>
      <name val="Arial"/>
      <family val="2"/>
    </font>
    <font>
      <i/>
      <sz val="7"/>
      <name val="Arial"/>
      <family val="2"/>
    </font>
    <font>
      <b/>
      <i/>
      <sz val="9"/>
      <name val="Calibri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0" fontId="25" fillId="4" borderId="10" xfId="0" applyFont="1" applyFill="1" applyBorder="1" applyAlignment="1">
      <alignment horizontal="right"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3" fillId="32" borderId="0" xfId="0" applyNumberFormat="1" applyFont="1" applyFill="1" applyAlignment="1">
      <alignment horizontal="right"/>
    </xf>
    <xf numFmtId="49" fontId="23" fillId="32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3" fillId="4" borderId="0" xfId="0" applyNumberFormat="1" applyFont="1" applyFill="1" applyAlignment="1">
      <alignment horizontal="right"/>
    </xf>
    <xf numFmtId="49" fontId="23" fillId="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8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1" fontId="29" fillId="37" borderId="14" xfId="0" applyNumberFormat="1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left"/>
    </xf>
    <xf numFmtId="49" fontId="25" fillId="37" borderId="16" xfId="0" applyNumberFormat="1" applyFont="1" applyFill="1" applyBorder="1" applyAlignment="1">
      <alignment horizontal="left"/>
    </xf>
    <xf numFmtId="0" fontId="25" fillId="37" borderId="16" xfId="0" applyFont="1" applyFill="1" applyBorder="1" applyAlignment="1">
      <alignment/>
    </xf>
    <xf numFmtId="2" fontId="30" fillId="37" borderId="18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 vertic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2" fontId="30" fillId="33" borderId="12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NumberFormat="1" applyAlignment="1">
      <alignment horizontal="right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31" fillId="33" borderId="10" xfId="0" applyNumberFormat="1" applyFont="1" applyFill="1" applyBorder="1" applyAlignment="1">
      <alignment horizontal="right"/>
    </xf>
    <xf numFmtId="0" fontId="25" fillId="37" borderId="11" xfId="0" applyFont="1" applyFill="1" applyBorder="1" applyAlignment="1">
      <alignment horizontal="right"/>
    </xf>
    <xf numFmtId="0" fontId="25" fillId="37" borderId="10" xfId="0" applyFont="1" applyFill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center"/>
    </xf>
    <xf numFmtId="49" fontId="32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Border="1" applyAlignment="1">
      <alignment/>
    </xf>
    <xf numFmtId="49" fontId="33" fillId="0" borderId="1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49" fontId="4" fillId="33" borderId="19" xfId="0" applyNumberFormat="1" applyFont="1" applyFill="1" applyBorder="1" applyAlignment="1">
      <alignment horizontal="center"/>
    </xf>
    <xf numFmtId="49" fontId="3" fillId="32" borderId="21" xfId="0" applyNumberFormat="1" applyFont="1" applyFill="1" applyBorder="1" applyAlignment="1">
      <alignment horizontal="center"/>
    </xf>
    <xf numFmtId="49" fontId="6" fillId="32" borderId="19" xfId="0" applyNumberFormat="1" applyFont="1" applyFill="1" applyBorder="1" applyAlignment="1">
      <alignment horizontal="center"/>
    </xf>
    <xf numFmtId="49" fontId="6" fillId="32" borderId="22" xfId="0" applyNumberFormat="1" applyFont="1" applyFill="1" applyBorder="1" applyAlignment="1">
      <alignment horizontal="center"/>
    </xf>
    <xf numFmtId="49" fontId="6" fillId="32" borderId="21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left" indent="1"/>
    </xf>
    <xf numFmtId="49" fontId="21" fillId="0" borderId="18" xfId="0" applyNumberFormat="1" applyFont="1" applyFill="1" applyBorder="1" applyAlignment="1">
      <alignment horizontal="left" indent="1"/>
    </xf>
    <xf numFmtId="49" fontId="12" fillId="0" borderId="22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indent="1"/>
    </xf>
    <xf numFmtId="49" fontId="21" fillId="0" borderId="23" xfId="0" applyNumberFormat="1" applyFont="1" applyFill="1" applyBorder="1" applyAlignment="1">
      <alignment horizontal="left" indent="1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49" fontId="0" fillId="4" borderId="25" xfId="0" applyNumberFormat="1" applyFont="1" applyFill="1" applyBorder="1" applyAlignment="1">
      <alignment horizontal="center" vertical="center"/>
    </xf>
    <xf numFmtId="2" fontId="34" fillId="33" borderId="12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35" fillId="33" borderId="0" xfId="0" applyFont="1" applyFill="1" applyAlignment="1">
      <alignment horizontal="left"/>
    </xf>
    <xf numFmtId="0" fontId="3" fillId="4" borderId="13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250</xdr:row>
      <xdr:rowOff>85725</xdr:rowOff>
    </xdr:from>
    <xdr:to>
      <xdr:col>2</xdr:col>
      <xdr:colOff>942975</xdr:colOff>
      <xdr:row>253</xdr:row>
      <xdr:rowOff>95250</xdr:rowOff>
    </xdr:to>
    <xdr:pic>
      <xdr:nvPicPr>
        <xdr:cNvPr id="1" name="Picture 2" descr="A blue text on a black background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110037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1581150</xdr:colOff>
      <xdr:row>250</xdr:row>
      <xdr:rowOff>85725</xdr:rowOff>
    </xdr:from>
    <xdr:to>
      <xdr:col>5</xdr:col>
      <xdr:colOff>371475</xdr:colOff>
      <xdr:row>254</xdr:row>
      <xdr:rowOff>0</xdr:rowOff>
    </xdr:to>
    <xdr:pic>
      <xdr:nvPicPr>
        <xdr:cNvPr id="2" name="Picture 3" descr="A signature on a black background&#10;&#10;Description automatically generat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41100375"/>
          <a:ext cx="1323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3.8515625" style="242" customWidth="1"/>
    <col min="2" max="2" width="4.421875" style="32" customWidth="1"/>
    <col min="3" max="3" width="7.7109375" style="0" customWidth="1"/>
    <col min="4" max="4" width="20.8515625" style="0" bestFit="1" customWidth="1"/>
    <col min="5" max="5" width="19.8515625" style="0" bestFit="1" customWidth="1"/>
    <col min="6" max="6" width="9.00390625" style="2" customWidth="1"/>
    <col min="7" max="7" width="19.28125" style="0" bestFit="1" customWidth="1"/>
    <col min="8" max="8" width="22.421875" style="0" bestFit="1" customWidth="1"/>
    <col min="9" max="9" width="7.7109375" style="0" customWidth="1"/>
  </cols>
  <sheetData>
    <row r="1" spans="1:9" ht="3" customHeight="1">
      <c r="A1" s="237" t="s">
        <v>753</v>
      </c>
      <c r="B1" s="48"/>
      <c r="C1" s="31"/>
      <c r="D1" s="31"/>
      <c r="E1" s="31"/>
      <c r="F1" s="33"/>
      <c r="G1" s="31"/>
      <c r="H1" s="24"/>
      <c r="I1" s="24"/>
    </row>
    <row r="2" spans="1:9" ht="15.75">
      <c r="A2" s="238">
        <f>COUNTBLANK(A8:A73)</f>
        <v>0</v>
      </c>
      <c r="B2" s="49"/>
      <c r="C2" s="50"/>
      <c r="D2" s="31"/>
      <c r="E2" s="31"/>
      <c r="F2" s="43" t="s">
        <v>887</v>
      </c>
      <c r="G2" s="31"/>
      <c r="H2" s="31"/>
      <c r="I2" s="31"/>
    </row>
    <row r="3" spans="1:9" ht="15">
      <c r="A3" s="237">
        <f>A1-A2</f>
        <v>86</v>
      </c>
      <c r="B3" s="49"/>
      <c r="C3" s="50"/>
      <c r="D3" s="31"/>
      <c r="E3" s="31"/>
      <c r="F3" s="33" t="s">
        <v>888</v>
      </c>
      <c r="G3" s="31"/>
      <c r="H3" s="170" t="s">
        <v>646</v>
      </c>
      <c r="I3" s="171" t="s">
        <v>1241</v>
      </c>
    </row>
    <row r="4" spans="1:9" ht="14.25" customHeight="1">
      <c r="A4" s="237"/>
      <c r="B4" s="49"/>
      <c r="C4" s="50"/>
      <c r="D4" s="31"/>
      <c r="E4" s="31"/>
      <c r="F4" s="33" t="s">
        <v>889</v>
      </c>
      <c r="G4" s="31"/>
      <c r="H4" s="170" t="s">
        <v>1229</v>
      </c>
      <c r="I4" s="171" t="s">
        <v>891</v>
      </c>
    </row>
    <row r="5" spans="1:9" ht="14.25" customHeight="1">
      <c r="A5" s="239"/>
      <c r="B5" s="48"/>
      <c r="C5" s="50"/>
      <c r="D5" s="31"/>
      <c r="E5" s="31"/>
      <c r="F5" s="50"/>
      <c r="G5" s="31"/>
      <c r="H5" s="170" t="s">
        <v>774</v>
      </c>
      <c r="I5" s="171" t="s">
        <v>1240</v>
      </c>
    </row>
    <row r="6" spans="1:9" ht="14.25" customHeight="1">
      <c r="A6" s="239"/>
      <c r="B6" s="51" t="s">
        <v>650</v>
      </c>
      <c r="C6" s="50"/>
      <c r="D6" s="31"/>
      <c r="E6" s="31"/>
      <c r="F6" s="50"/>
      <c r="G6" s="31"/>
      <c r="H6" s="170" t="s">
        <v>773</v>
      </c>
      <c r="I6" s="171" t="s">
        <v>890</v>
      </c>
    </row>
    <row r="7" spans="1:9" s="63" customFormat="1" ht="12.75">
      <c r="A7" s="240"/>
      <c r="B7" s="117" t="s">
        <v>685</v>
      </c>
      <c r="C7" s="118" t="s">
        <v>686</v>
      </c>
      <c r="D7" s="119" t="s">
        <v>687</v>
      </c>
      <c r="E7" s="120" t="s">
        <v>688</v>
      </c>
      <c r="F7" s="118"/>
      <c r="G7" s="119" t="s">
        <v>689</v>
      </c>
      <c r="H7" s="119" t="s">
        <v>690</v>
      </c>
      <c r="I7" s="121" t="s">
        <v>691</v>
      </c>
    </row>
    <row r="8" spans="1:12" ht="15" customHeight="1">
      <c r="A8" s="241" t="s">
        <v>777</v>
      </c>
      <c r="B8" s="52">
        <v>1</v>
      </c>
      <c r="C8" s="82" t="s">
        <v>678</v>
      </c>
      <c r="D8" s="66" t="s">
        <v>892</v>
      </c>
      <c r="E8" s="66" t="s">
        <v>893</v>
      </c>
      <c r="F8" s="236" t="s">
        <v>778</v>
      </c>
      <c r="G8" s="66" t="s">
        <v>893</v>
      </c>
      <c r="H8" s="66" t="s">
        <v>807</v>
      </c>
      <c r="I8" s="102" t="s">
        <v>609</v>
      </c>
      <c r="J8" s="63"/>
      <c r="K8" s="63"/>
      <c r="L8" s="63"/>
    </row>
    <row r="9" spans="1:12" ht="15" customHeight="1">
      <c r="A9" s="241" t="s">
        <v>780</v>
      </c>
      <c r="B9" s="52">
        <v>2</v>
      </c>
      <c r="C9" s="82" t="s">
        <v>678</v>
      </c>
      <c r="D9" s="66" t="s">
        <v>894</v>
      </c>
      <c r="E9" s="66" t="s">
        <v>895</v>
      </c>
      <c r="F9" s="236" t="s">
        <v>778</v>
      </c>
      <c r="G9" s="66" t="s">
        <v>896</v>
      </c>
      <c r="H9" s="66" t="s">
        <v>788</v>
      </c>
      <c r="I9" s="102" t="s">
        <v>610</v>
      </c>
      <c r="J9" s="63"/>
      <c r="K9" s="63"/>
      <c r="L9" s="63"/>
    </row>
    <row r="10" spans="1:12" ht="15" customHeight="1">
      <c r="A10" s="241" t="s">
        <v>782</v>
      </c>
      <c r="B10" s="52">
        <v>3</v>
      </c>
      <c r="C10" s="82" t="s">
        <v>678</v>
      </c>
      <c r="D10" s="66" t="s">
        <v>897</v>
      </c>
      <c r="E10" s="66" t="s">
        <v>693</v>
      </c>
      <c r="F10" s="236" t="s">
        <v>778</v>
      </c>
      <c r="G10" s="66" t="s">
        <v>694</v>
      </c>
      <c r="H10" s="66" t="s">
        <v>779</v>
      </c>
      <c r="I10" s="102" t="s">
        <v>611</v>
      </c>
      <c r="J10" s="63"/>
      <c r="K10" s="63"/>
      <c r="L10" s="63"/>
    </row>
    <row r="11" spans="1:12" ht="15" customHeight="1">
      <c r="A11" s="241" t="s">
        <v>783</v>
      </c>
      <c r="B11" s="52">
        <v>4</v>
      </c>
      <c r="C11" s="82" t="s">
        <v>675</v>
      </c>
      <c r="D11" s="66" t="s">
        <v>898</v>
      </c>
      <c r="E11" s="66" t="s">
        <v>899</v>
      </c>
      <c r="F11" s="236" t="s">
        <v>778</v>
      </c>
      <c r="G11" s="66" t="s">
        <v>900</v>
      </c>
      <c r="H11" s="66" t="s">
        <v>807</v>
      </c>
      <c r="I11" s="102" t="s">
        <v>612</v>
      </c>
      <c r="J11" s="63"/>
      <c r="K11" s="63"/>
      <c r="L11" s="63"/>
    </row>
    <row r="12" spans="1:12" ht="15" customHeight="1">
      <c r="A12" s="241" t="s">
        <v>784</v>
      </c>
      <c r="B12" s="52">
        <v>5</v>
      </c>
      <c r="C12" s="82" t="s">
        <v>678</v>
      </c>
      <c r="D12" s="66" t="s">
        <v>695</v>
      </c>
      <c r="E12" s="66" t="s">
        <v>696</v>
      </c>
      <c r="F12" s="236" t="s">
        <v>778</v>
      </c>
      <c r="G12" s="66" t="s">
        <v>696</v>
      </c>
      <c r="H12" s="66" t="s">
        <v>1126</v>
      </c>
      <c r="I12" s="102" t="s">
        <v>613</v>
      </c>
      <c r="J12" s="63"/>
      <c r="K12" s="63"/>
      <c r="L12" s="63"/>
    </row>
    <row r="13" spans="1:12" ht="15" customHeight="1">
      <c r="A13" s="241" t="s">
        <v>785</v>
      </c>
      <c r="B13" s="52">
        <v>6</v>
      </c>
      <c r="C13" s="82" t="s">
        <v>678</v>
      </c>
      <c r="D13" s="66" t="s">
        <v>1211</v>
      </c>
      <c r="E13" s="66" t="s">
        <v>1225</v>
      </c>
      <c r="F13" s="236" t="s">
        <v>778</v>
      </c>
      <c r="G13" s="66" t="s">
        <v>1171</v>
      </c>
      <c r="H13" s="66" t="s">
        <v>779</v>
      </c>
      <c r="I13" s="102" t="s">
        <v>614</v>
      </c>
      <c r="J13" s="63"/>
      <c r="K13" s="63"/>
      <c r="L13" s="63"/>
    </row>
    <row r="14" spans="1:12" ht="15" customHeight="1">
      <c r="A14" s="241" t="s">
        <v>789</v>
      </c>
      <c r="B14" s="52">
        <v>7</v>
      </c>
      <c r="C14" s="82" t="s">
        <v>678</v>
      </c>
      <c r="D14" s="66" t="s">
        <v>1133</v>
      </c>
      <c r="E14" s="66" t="s">
        <v>1134</v>
      </c>
      <c r="F14" s="236" t="s">
        <v>778</v>
      </c>
      <c r="G14" s="66" t="s">
        <v>1134</v>
      </c>
      <c r="H14" s="66" t="s">
        <v>779</v>
      </c>
      <c r="I14" s="102" t="s">
        <v>615</v>
      </c>
      <c r="J14" s="63"/>
      <c r="K14" s="63"/>
      <c r="L14" s="63"/>
    </row>
    <row r="15" spans="1:12" ht="15" customHeight="1">
      <c r="A15" s="241" t="s">
        <v>792</v>
      </c>
      <c r="B15" s="52">
        <v>9</v>
      </c>
      <c r="C15" s="82" t="s">
        <v>678</v>
      </c>
      <c r="D15" s="66" t="s">
        <v>735</v>
      </c>
      <c r="E15" s="66" t="s">
        <v>1058</v>
      </c>
      <c r="F15" s="236" t="s">
        <v>778</v>
      </c>
      <c r="G15" s="66" t="s">
        <v>1065</v>
      </c>
      <c r="H15" s="66" t="s">
        <v>779</v>
      </c>
      <c r="I15" s="102" t="s">
        <v>616</v>
      </c>
      <c r="J15" s="63"/>
      <c r="K15" s="63"/>
      <c r="L15" s="63"/>
    </row>
    <row r="16" spans="1:12" ht="15" customHeight="1">
      <c r="A16" s="241" t="s">
        <v>793</v>
      </c>
      <c r="B16" s="52">
        <v>10</v>
      </c>
      <c r="C16" s="82" t="s">
        <v>678</v>
      </c>
      <c r="D16" s="66" t="s">
        <v>1213</v>
      </c>
      <c r="E16" s="66" t="s">
        <v>1242</v>
      </c>
      <c r="F16" s="236" t="s">
        <v>778</v>
      </c>
      <c r="G16" s="66" t="s">
        <v>816</v>
      </c>
      <c r="H16" s="66" t="s">
        <v>779</v>
      </c>
      <c r="I16" s="102" t="s">
        <v>617</v>
      </c>
      <c r="J16" s="63"/>
      <c r="K16" s="63"/>
      <c r="L16" s="63"/>
    </row>
    <row r="17" spans="1:12" ht="15" customHeight="1">
      <c r="A17" s="241" t="s">
        <v>794</v>
      </c>
      <c r="B17" s="52">
        <v>11</v>
      </c>
      <c r="C17" s="82" t="s">
        <v>678</v>
      </c>
      <c r="D17" s="66" t="s">
        <v>758</v>
      </c>
      <c r="E17" s="66" t="s">
        <v>901</v>
      </c>
      <c r="F17" s="236" t="s">
        <v>778</v>
      </c>
      <c r="G17" s="66" t="s">
        <v>790</v>
      </c>
      <c r="H17" s="66" t="s">
        <v>788</v>
      </c>
      <c r="I17" s="102" t="s">
        <v>618</v>
      </c>
      <c r="J17" s="63"/>
      <c r="K17" s="63"/>
      <c r="L17" s="63"/>
    </row>
    <row r="18" spans="1:12" ht="15" customHeight="1">
      <c r="A18" s="241" t="s">
        <v>796</v>
      </c>
      <c r="B18" s="52">
        <v>12</v>
      </c>
      <c r="C18" s="82" t="s">
        <v>678</v>
      </c>
      <c r="D18" s="66" t="s">
        <v>1055</v>
      </c>
      <c r="E18" s="66" t="s">
        <v>902</v>
      </c>
      <c r="F18" s="236" t="s">
        <v>778</v>
      </c>
      <c r="G18" s="66" t="s">
        <v>903</v>
      </c>
      <c r="H18" s="66" t="s">
        <v>779</v>
      </c>
      <c r="I18" s="102" t="s">
        <v>619</v>
      </c>
      <c r="J18" s="63"/>
      <c r="K18" s="63"/>
      <c r="L18" s="63"/>
    </row>
    <row r="19" spans="1:12" ht="15" customHeight="1">
      <c r="A19" s="241" t="s">
        <v>799</v>
      </c>
      <c r="B19" s="52">
        <v>14</v>
      </c>
      <c r="C19" s="82" t="s">
        <v>678</v>
      </c>
      <c r="D19" s="66" t="s">
        <v>1130</v>
      </c>
      <c r="E19" s="66" t="s">
        <v>1131</v>
      </c>
      <c r="F19" s="236" t="s">
        <v>778</v>
      </c>
      <c r="G19" s="66" t="s">
        <v>790</v>
      </c>
      <c r="H19" s="66" t="s">
        <v>864</v>
      </c>
      <c r="I19" s="102" t="s">
        <v>620</v>
      </c>
      <c r="J19" s="63"/>
      <c r="K19" s="63"/>
      <c r="L19" s="63"/>
    </row>
    <row r="20" spans="1:12" ht="15" customHeight="1">
      <c r="A20" s="241" t="s">
        <v>800</v>
      </c>
      <c r="B20" s="52">
        <v>15</v>
      </c>
      <c r="C20" s="82" t="s">
        <v>678</v>
      </c>
      <c r="D20" s="66" t="s">
        <v>786</v>
      </c>
      <c r="E20" s="66" t="s">
        <v>1234</v>
      </c>
      <c r="F20" s="236" t="s">
        <v>778</v>
      </c>
      <c r="G20" s="66" t="s">
        <v>787</v>
      </c>
      <c r="H20" s="66" t="s">
        <v>781</v>
      </c>
      <c r="I20" s="102" t="s">
        <v>621</v>
      </c>
      <c r="J20" s="63"/>
      <c r="K20" s="63"/>
      <c r="L20" s="63"/>
    </row>
    <row r="21" spans="1:12" ht="15" customHeight="1">
      <c r="A21" s="241" t="s">
        <v>801</v>
      </c>
      <c r="B21" s="52">
        <v>16</v>
      </c>
      <c r="C21" s="82" t="s">
        <v>678</v>
      </c>
      <c r="D21" s="66" t="s">
        <v>1135</v>
      </c>
      <c r="E21" s="66" t="s">
        <v>1243</v>
      </c>
      <c r="F21" s="236" t="s">
        <v>778</v>
      </c>
      <c r="G21" s="66" t="s">
        <v>816</v>
      </c>
      <c r="H21" s="66" t="s">
        <v>779</v>
      </c>
      <c r="I21" s="102" t="s">
        <v>622</v>
      </c>
      <c r="J21" s="63"/>
      <c r="K21" s="63"/>
      <c r="L21" s="63"/>
    </row>
    <row r="22" spans="1:12" ht="15" customHeight="1">
      <c r="A22" s="241" t="s">
        <v>802</v>
      </c>
      <c r="B22" s="52">
        <v>17</v>
      </c>
      <c r="C22" s="82" t="s">
        <v>678</v>
      </c>
      <c r="D22" s="66" t="s">
        <v>1136</v>
      </c>
      <c r="E22" s="66" t="s">
        <v>700</v>
      </c>
      <c r="F22" s="236" t="s">
        <v>778</v>
      </c>
      <c r="G22" s="66" t="s">
        <v>737</v>
      </c>
      <c r="H22" s="66" t="s">
        <v>779</v>
      </c>
      <c r="I22" s="102" t="s">
        <v>623</v>
      </c>
      <c r="J22" s="63"/>
      <c r="K22" s="63"/>
      <c r="L22" s="63"/>
    </row>
    <row r="23" spans="1:12" ht="15" customHeight="1">
      <c r="A23" s="241" t="s">
        <v>805</v>
      </c>
      <c r="B23" s="52">
        <v>18</v>
      </c>
      <c r="C23" s="82" t="s">
        <v>678</v>
      </c>
      <c r="D23" s="66" t="s">
        <v>1139</v>
      </c>
      <c r="E23" s="66" t="s">
        <v>1140</v>
      </c>
      <c r="F23" s="236" t="s">
        <v>778</v>
      </c>
      <c r="G23" s="66" t="s">
        <v>904</v>
      </c>
      <c r="H23" s="66" t="s">
        <v>779</v>
      </c>
      <c r="I23" s="102" t="s">
        <v>624</v>
      </c>
      <c r="J23" s="63"/>
      <c r="K23" s="63"/>
      <c r="L23" s="63"/>
    </row>
    <row r="24" spans="1:12" ht="15" customHeight="1">
      <c r="A24" s="241" t="s">
        <v>808</v>
      </c>
      <c r="B24" s="52">
        <v>19</v>
      </c>
      <c r="C24" s="82" t="s">
        <v>678</v>
      </c>
      <c r="D24" s="66" t="s">
        <v>1132</v>
      </c>
      <c r="E24" s="66" t="s">
        <v>1230</v>
      </c>
      <c r="F24" s="236" t="s">
        <v>778</v>
      </c>
      <c r="G24" s="66" t="s">
        <v>1132</v>
      </c>
      <c r="H24" s="66" t="s">
        <v>697</v>
      </c>
      <c r="I24" s="102" t="s">
        <v>625</v>
      </c>
      <c r="J24" s="63"/>
      <c r="K24" s="63"/>
      <c r="L24" s="63"/>
    </row>
    <row r="25" spans="1:12" ht="15" customHeight="1">
      <c r="A25" s="241" t="s">
        <v>809</v>
      </c>
      <c r="B25" s="52">
        <v>20</v>
      </c>
      <c r="C25" s="82" t="s">
        <v>678</v>
      </c>
      <c r="D25" s="66" t="s">
        <v>1128</v>
      </c>
      <c r="E25" s="66" t="s">
        <v>1129</v>
      </c>
      <c r="F25" s="236" t="s">
        <v>778</v>
      </c>
      <c r="G25" s="66"/>
      <c r="H25" s="66" t="s">
        <v>841</v>
      </c>
      <c r="I25" s="102" t="s">
        <v>626</v>
      </c>
      <c r="J25" s="63"/>
      <c r="K25" s="63"/>
      <c r="L25" s="63"/>
    </row>
    <row r="26" spans="1:12" ht="15" customHeight="1">
      <c r="A26" s="241" t="s">
        <v>810</v>
      </c>
      <c r="B26" s="52">
        <v>21</v>
      </c>
      <c r="C26" s="82" t="s">
        <v>678</v>
      </c>
      <c r="D26" s="66" t="s">
        <v>698</v>
      </c>
      <c r="E26" s="66" t="s">
        <v>699</v>
      </c>
      <c r="F26" s="236" t="s">
        <v>778</v>
      </c>
      <c r="G26" s="66" t="s">
        <v>698</v>
      </c>
      <c r="H26" s="66" t="s">
        <v>781</v>
      </c>
      <c r="I26" s="102" t="s">
        <v>627</v>
      </c>
      <c r="J26" s="63"/>
      <c r="K26" s="63"/>
      <c r="L26" s="63"/>
    </row>
    <row r="27" spans="1:12" ht="15" customHeight="1">
      <c r="A27" s="241" t="s">
        <v>812</v>
      </c>
      <c r="B27" s="52">
        <v>22</v>
      </c>
      <c r="C27" s="82" t="s">
        <v>675</v>
      </c>
      <c r="D27" s="66" t="s">
        <v>905</v>
      </c>
      <c r="E27" s="66" t="s">
        <v>906</v>
      </c>
      <c r="F27" s="236" t="s">
        <v>778</v>
      </c>
      <c r="G27" s="66"/>
      <c r="H27" s="66" t="s">
        <v>791</v>
      </c>
      <c r="I27" s="102" t="s">
        <v>628</v>
      </c>
      <c r="J27" s="63"/>
      <c r="K27" s="63"/>
      <c r="L27" s="63"/>
    </row>
    <row r="28" spans="1:12" ht="15" customHeight="1">
      <c r="A28" s="241" t="s">
        <v>813</v>
      </c>
      <c r="B28" s="52">
        <v>23</v>
      </c>
      <c r="C28" s="82" t="s">
        <v>678</v>
      </c>
      <c r="D28" s="66" t="s">
        <v>734</v>
      </c>
      <c r="E28" s="66" t="s">
        <v>1137</v>
      </c>
      <c r="F28" s="236" t="s">
        <v>778</v>
      </c>
      <c r="G28" s="66" t="s">
        <v>763</v>
      </c>
      <c r="H28" s="66" t="s">
        <v>779</v>
      </c>
      <c r="I28" s="102" t="s">
        <v>629</v>
      </c>
      <c r="J28" s="63"/>
      <c r="K28" s="63"/>
      <c r="L28" s="63"/>
    </row>
    <row r="29" spans="1:12" ht="15" customHeight="1">
      <c r="A29" s="241" t="s">
        <v>814</v>
      </c>
      <c r="B29" s="52">
        <v>24</v>
      </c>
      <c r="C29" s="82" t="s">
        <v>678</v>
      </c>
      <c r="D29" s="66" t="s">
        <v>1141</v>
      </c>
      <c r="E29" s="66" t="s">
        <v>1232</v>
      </c>
      <c r="F29" s="236" t="s">
        <v>778</v>
      </c>
      <c r="G29" s="66" t="s">
        <v>1172</v>
      </c>
      <c r="H29" s="66" t="s">
        <v>779</v>
      </c>
      <c r="I29" s="102" t="s">
        <v>630</v>
      </c>
      <c r="J29" s="63"/>
      <c r="K29" s="63"/>
      <c r="L29" s="63"/>
    </row>
    <row r="30" spans="1:12" ht="15" customHeight="1">
      <c r="A30" s="241" t="s">
        <v>815</v>
      </c>
      <c r="B30" s="52">
        <v>25</v>
      </c>
      <c r="C30" s="82" t="s">
        <v>675</v>
      </c>
      <c r="D30" s="66" t="s">
        <v>647</v>
      </c>
      <c r="E30" s="66" t="s">
        <v>1233</v>
      </c>
      <c r="F30" s="236" t="s">
        <v>778</v>
      </c>
      <c r="G30" s="66" t="s">
        <v>647</v>
      </c>
      <c r="H30" s="66" t="s">
        <v>795</v>
      </c>
      <c r="I30" s="102" t="s">
        <v>631</v>
      </c>
      <c r="J30" s="63"/>
      <c r="K30" s="63"/>
      <c r="L30" s="63"/>
    </row>
    <row r="31" spans="1:12" ht="15" customHeight="1">
      <c r="A31" s="241" t="s">
        <v>817</v>
      </c>
      <c r="B31" s="52">
        <v>26</v>
      </c>
      <c r="C31" s="82" t="s">
        <v>678</v>
      </c>
      <c r="D31" s="66" t="s">
        <v>1138</v>
      </c>
      <c r="E31" s="66" t="s">
        <v>1244</v>
      </c>
      <c r="F31" s="236" t="s">
        <v>778</v>
      </c>
      <c r="G31" s="66" t="s">
        <v>816</v>
      </c>
      <c r="H31" s="66" t="s">
        <v>779</v>
      </c>
      <c r="I31" s="102" t="s">
        <v>632</v>
      </c>
      <c r="J31" s="63"/>
      <c r="K31" s="63"/>
      <c r="L31" s="63"/>
    </row>
    <row r="32" spans="1:12" ht="15" customHeight="1">
      <c r="A32" s="241" t="s">
        <v>818</v>
      </c>
      <c r="B32" s="52">
        <v>27</v>
      </c>
      <c r="C32" s="82" t="s">
        <v>678</v>
      </c>
      <c r="D32" s="66" t="s">
        <v>1056</v>
      </c>
      <c r="E32" s="66" t="s">
        <v>1059</v>
      </c>
      <c r="F32" s="236" t="s">
        <v>778</v>
      </c>
      <c r="G32" s="66" t="s">
        <v>737</v>
      </c>
      <c r="H32" s="66" t="s">
        <v>1126</v>
      </c>
      <c r="I32" s="102" t="s">
        <v>633</v>
      </c>
      <c r="J32" s="63"/>
      <c r="K32" s="63"/>
      <c r="L32" s="63"/>
    </row>
    <row r="33" spans="1:12" ht="15" customHeight="1">
      <c r="A33" s="241" t="s">
        <v>819</v>
      </c>
      <c r="B33" s="52">
        <v>28</v>
      </c>
      <c r="C33" s="82" t="s">
        <v>678</v>
      </c>
      <c r="D33" s="66" t="s">
        <v>760</v>
      </c>
      <c r="E33" s="66" t="s">
        <v>806</v>
      </c>
      <c r="F33" s="236" t="s">
        <v>778</v>
      </c>
      <c r="G33" s="66" t="s">
        <v>760</v>
      </c>
      <c r="H33" s="66" t="s">
        <v>807</v>
      </c>
      <c r="I33" s="102" t="s">
        <v>634</v>
      </c>
      <c r="J33" s="63"/>
      <c r="K33" s="63"/>
      <c r="L33" s="63"/>
    </row>
    <row r="34" spans="1:12" ht="15" customHeight="1">
      <c r="A34" s="241" t="s">
        <v>820</v>
      </c>
      <c r="B34" s="52">
        <v>29</v>
      </c>
      <c r="C34" s="82" t="s">
        <v>678</v>
      </c>
      <c r="D34" s="66" t="s">
        <v>757</v>
      </c>
      <c r="E34" s="66" t="s">
        <v>907</v>
      </c>
      <c r="F34" s="236" t="s">
        <v>778</v>
      </c>
      <c r="G34" s="66" t="s">
        <v>790</v>
      </c>
      <c r="H34" s="66" t="s">
        <v>781</v>
      </c>
      <c r="I34" s="102" t="s">
        <v>635</v>
      </c>
      <c r="J34" s="63"/>
      <c r="K34" s="63"/>
      <c r="L34" s="63"/>
    </row>
    <row r="35" spans="1:12" ht="15" customHeight="1">
      <c r="A35" s="241" t="s">
        <v>821</v>
      </c>
      <c r="B35" s="52">
        <v>30</v>
      </c>
      <c r="C35" s="82" t="s">
        <v>675</v>
      </c>
      <c r="D35" s="66" t="s">
        <v>648</v>
      </c>
      <c r="E35" s="66" t="s">
        <v>908</v>
      </c>
      <c r="F35" s="236" t="s">
        <v>778</v>
      </c>
      <c r="G35" s="66" t="s">
        <v>790</v>
      </c>
      <c r="H35" s="66" t="s">
        <v>781</v>
      </c>
      <c r="I35" s="102" t="s">
        <v>636</v>
      </c>
      <c r="J35" s="63"/>
      <c r="K35" s="63"/>
      <c r="L35" s="63"/>
    </row>
    <row r="36" spans="1:12" ht="15" customHeight="1">
      <c r="A36" s="241" t="s">
        <v>824</v>
      </c>
      <c r="B36" s="52">
        <v>31</v>
      </c>
      <c r="C36" s="82" t="s">
        <v>675</v>
      </c>
      <c r="D36" s="66" t="s">
        <v>1142</v>
      </c>
      <c r="E36" s="66" t="s">
        <v>1173</v>
      </c>
      <c r="F36" s="236" t="s">
        <v>778</v>
      </c>
      <c r="G36" s="66" t="s">
        <v>811</v>
      </c>
      <c r="H36" s="66" t="s">
        <v>781</v>
      </c>
      <c r="I36" s="102" t="s">
        <v>637</v>
      </c>
      <c r="J36" s="63"/>
      <c r="K36" s="63"/>
      <c r="L36" s="63"/>
    </row>
    <row r="37" spans="1:12" ht="15" customHeight="1">
      <c r="A37" s="241" t="s">
        <v>826</v>
      </c>
      <c r="B37" s="52">
        <v>32</v>
      </c>
      <c r="C37" s="82" t="s">
        <v>678</v>
      </c>
      <c r="D37" s="66" t="s">
        <v>1216</v>
      </c>
      <c r="E37" s="66" t="s">
        <v>1237</v>
      </c>
      <c r="F37" s="236" t="s">
        <v>778</v>
      </c>
      <c r="G37" s="66" t="s">
        <v>816</v>
      </c>
      <c r="H37" s="66" t="s">
        <v>779</v>
      </c>
      <c r="I37" s="102" t="s">
        <v>638</v>
      </c>
      <c r="J37" s="63"/>
      <c r="K37" s="63"/>
      <c r="L37" s="63"/>
    </row>
    <row r="38" spans="1:12" ht="15" customHeight="1">
      <c r="A38" s="241" t="s">
        <v>828</v>
      </c>
      <c r="B38" s="52">
        <v>33</v>
      </c>
      <c r="C38" s="82" t="s">
        <v>675</v>
      </c>
      <c r="D38" s="66" t="s">
        <v>1217</v>
      </c>
      <c r="E38" s="66" t="s">
        <v>1220</v>
      </c>
      <c r="F38" s="236" t="s">
        <v>778</v>
      </c>
      <c r="G38" s="66" t="s">
        <v>909</v>
      </c>
      <c r="H38" s="66" t="s">
        <v>781</v>
      </c>
      <c r="I38" s="102" t="s">
        <v>639</v>
      </c>
      <c r="J38" s="63"/>
      <c r="K38" s="63"/>
      <c r="L38" s="63"/>
    </row>
    <row r="39" spans="1:17" ht="15" customHeight="1">
      <c r="A39" s="241" t="s">
        <v>830</v>
      </c>
      <c r="B39" s="52">
        <v>34</v>
      </c>
      <c r="C39" s="82" t="s">
        <v>675</v>
      </c>
      <c r="D39" s="66" t="s">
        <v>651</v>
      </c>
      <c r="E39" s="66" t="s">
        <v>797</v>
      </c>
      <c r="F39" s="236" t="s">
        <v>778</v>
      </c>
      <c r="G39" s="66" t="s">
        <v>910</v>
      </c>
      <c r="H39" s="66" t="s">
        <v>781</v>
      </c>
      <c r="I39" s="102" t="s">
        <v>640</v>
      </c>
      <c r="J39" s="63"/>
      <c r="K39" s="63"/>
      <c r="L39" s="63"/>
      <c r="M39" s="63"/>
      <c r="N39" s="63"/>
      <c r="O39" s="63"/>
      <c r="P39" s="63"/>
      <c r="Q39" s="63"/>
    </row>
    <row r="40" spans="1:17" ht="15" customHeight="1">
      <c r="A40" s="241" t="s">
        <v>833</v>
      </c>
      <c r="B40" s="52">
        <v>35</v>
      </c>
      <c r="C40" s="82" t="s">
        <v>678</v>
      </c>
      <c r="D40" s="66" t="s">
        <v>803</v>
      </c>
      <c r="E40" s="66" t="s">
        <v>804</v>
      </c>
      <c r="F40" s="236" t="s">
        <v>778</v>
      </c>
      <c r="G40" s="66"/>
      <c r="H40" s="66" t="s">
        <v>779</v>
      </c>
      <c r="I40" s="102" t="s">
        <v>641</v>
      </c>
      <c r="J40" s="63"/>
      <c r="K40" s="63"/>
      <c r="L40" s="63"/>
      <c r="M40" s="63"/>
      <c r="N40" s="63"/>
      <c r="O40" s="63"/>
      <c r="P40" s="63"/>
      <c r="Q40" s="63"/>
    </row>
    <row r="41" spans="1:17" ht="15" customHeight="1">
      <c r="A41" s="241" t="s">
        <v>834</v>
      </c>
      <c r="B41" s="52">
        <v>36</v>
      </c>
      <c r="C41" s="82" t="s">
        <v>675</v>
      </c>
      <c r="D41" s="66" t="s">
        <v>759</v>
      </c>
      <c r="E41" s="66" t="s">
        <v>1222</v>
      </c>
      <c r="F41" s="236" t="s">
        <v>778</v>
      </c>
      <c r="G41" s="66" t="s">
        <v>759</v>
      </c>
      <c r="H41" s="66" t="s">
        <v>798</v>
      </c>
      <c r="I41" s="102" t="s">
        <v>642</v>
      </c>
      <c r="J41" s="63"/>
      <c r="K41" s="63"/>
      <c r="L41" s="63"/>
      <c r="M41" s="63"/>
      <c r="N41" s="63"/>
      <c r="O41" s="63"/>
      <c r="P41" s="63"/>
      <c r="Q41" s="63"/>
    </row>
    <row r="42" spans="1:17" ht="15" customHeight="1">
      <c r="A42" s="241" t="s">
        <v>835</v>
      </c>
      <c r="B42" s="52">
        <v>37</v>
      </c>
      <c r="C42" s="82" t="s">
        <v>674</v>
      </c>
      <c r="D42" s="66" t="s">
        <v>1174</v>
      </c>
      <c r="E42" s="66" t="s">
        <v>1175</v>
      </c>
      <c r="F42" s="236" t="s">
        <v>778</v>
      </c>
      <c r="G42" s="66" t="s">
        <v>790</v>
      </c>
      <c r="H42" s="66" t="s">
        <v>733</v>
      </c>
      <c r="I42" s="102" t="s">
        <v>643</v>
      </c>
      <c r="J42" s="63"/>
      <c r="K42" s="63"/>
      <c r="L42" s="63"/>
      <c r="M42" s="63"/>
      <c r="N42" s="63"/>
      <c r="O42" s="63"/>
      <c r="P42" s="63"/>
      <c r="Q42" s="63"/>
    </row>
    <row r="43" spans="1:17" ht="15" customHeight="1">
      <c r="A43" s="241" t="s">
        <v>836</v>
      </c>
      <c r="B43" s="52">
        <v>38</v>
      </c>
      <c r="C43" s="82" t="s">
        <v>654</v>
      </c>
      <c r="D43" s="66" t="s">
        <v>911</v>
      </c>
      <c r="E43" s="66" t="s">
        <v>912</v>
      </c>
      <c r="F43" s="236" t="s">
        <v>778</v>
      </c>
      <c r="G43" s="66"/>
      <c r="H43" s="66" t="s">
        <v>823</v>
      </c>
      <c r="I43" s="102" t="s">
        <v>644</v>
      </c>
      <c r="J43" s="63"/>
      <c r="K43" s="63"/>
      <c r="L43" s="63"/>
      <c r="M43" s="63"/>
      <c r="N43" s="63"/>
      <c r="O43" s="63"/>
      <c r="P43" s="63"/>
      <c r="Q43" s="63"/>
    </row>
    <row r="44" spans="1:17" ht="15" customHeight="1">
      <c r="A44" s="241" t="s">
        <v>837</v>
      </c>
      <c r="B44" s="52">
        <v>39</v>
      </c>
      <c r="C44" s="82" t="s">
        <v>652</v>
      </c>
      <c r="D44" s="66" t="s">
        <v>1179</v>
      </c>
      <c r="E44" s="66" t="s">
        <v>702</v>
      </c>
      <c r="F44" s="236" t="s">
        <v>778</v>
      </c>
      <c r="G44" s="66" t="s">
        <v>790</v>
      </c>
      <c r="H44" s="66" t="s">
        <v>886</v>
      </c>
      <c r="I44" s="102" t="s">
        <v>645</v>
      </c>
      <c r="J44" s="63"/>
      <c r="K44" s="63"/>
      <c r="L44" s="63"/>
      <c r="M44" s="63"/>
      <c r="N44" s="63"/>
      <c r="O44" s="63"/>
      <c r="P44" s="63"/>
      <c r="Q44" s="63"/>
    </row>
    <row r="45" spans="1:11" ht="15" customHeight="1">
      <c r="A45" s="241" t="s">
        <v>838</v>
      </c>
      <c r="B45" s="52">
        <v>40</v>
      </c>
      <c r="C45" s="82" t="s">
        <v>674</v>
      </c>
      <c r="D45" s="66" t="s">
        <v>1210</v>
      </c>
      <c r="E45" s="66" t="s">
        <v>1224</v>
      </c>
      <c r="F45" s="236" t="s">
        <v>778</v>
      </c>
      <c r="G45" s="66"/>
      <c r="H45" s="66" t="s">
        <v>1143</v>
      </c>
      <c r="I45" s="102" t="s">
        <v>913</v>
      </c>
      <c r="J45" s="63"/>
      <c r="K45" s="63"/>
    </row>
    <row r="46" spans="1:11" ht="15" customHeight="1">
      <c r="A46" s="241" t="s">
        <v>839</v>
      </c>
      <c r="B46" s="52">
        <v>41</v>
      </c>
      <c r="C46" s="82" t="s">
        <v>674</v>
      </c>
      <c r="D46" s="66" t="s">
        <v>764</v>
      </c>
      <c r="E46" s="66" t="s">
        <v>840</v>
      </c>
      <c r="F46" s="236" t="s">
        <v>778</v>
      </c>
      <c r="G46" s="66" t="s">
        <v>1146</v>
      </c>
      <c r="H46" s="66" t="s">
        <v>825</v>
      </c>
      <c r="I46" s="102" t="s">
        <v>914</v>
      </c>
      <c r="J46" s="63"/>
      <c r="K46" s="63"/>
    </row>
    <row r="47" spans="1:11" ht="15" customHeight="1">
      <c r="A47" s="241" t="s">
        <v>842</v>
      </c>
      <c r="B47" s="52">
        <v>42</v>
      </c>
      <c r="C47" s="82" t="s">
        <v>674</v>
      </c>
      <c r="D47" s="66" t="s">
        <v>1197</v>
      </c>
      <c r="E47" s="66" t="s">
        <v>1212</v>
      </c>
      <c r="F47" s="236" t="s">
        <v>778</v>
      </c>
      <c r="G47" s="66" t="s">
        <v>1146</v>
      </c>
      <c r="H47" s="66" t="s">
        <v>873</v>
      </c>
      <c r="I47" s="102" t="s">
        <v>915</v>
      </c>
      <c r="J47" s="63"/>
      <c r="K47" s="63"/>
    </row>
    <row r="48" spans="1:11" ht="15" customHeight="1">
      <c r="A48" s="241" t="s">
        <v>843</v>
      </c>
      <c r="B48" s="52">
        <v>43</v>
      </c>
      <c r="C48" s="82" t="s">
        <v>674</v>
      </c>
      <c r="D48" s="66" t="s">
        <v>766</v>
      </c>
      <c r="E48" s="66" t="s">
        <v>1221</v>
      </c>
      <c r="F48" s="236" t="s">
        <v>778</v>
      </c>
      <c r="G48" s="66" t="s">
        <v>701</v>
      </c>
      <c r="H48" s="66" t="s">
        <v>848</v>
      </c>
      <c r="I48" s="102" t="s">
        <v>916</v>
      </c>
      <c r="J48" s="63"/>
      <c r="K48" s="63"/>
    </row>
    <row r="49" spans="1:11" ht="15" customHeight="1">
      <c r="A49" s="241" t="s">
        <v>844</v>
      </c>
      <c r="B49" s="52">
        <v>44</v>
      </c>
      <c r="C49" s="82" t="s">
        <v>652</v>
      </c>
      <c r="D49" s="66" t="s">
        <v>738</v>
      </c>
      <c r="E49" s="66" t="s">
        <v>728</v>
      </c>
      <c r="F49" s="236" t="s">
        <v>778</v>
      </c>
      <c r="G49" s="66" t="s">
        <v>918</v>
      </c>
      <c r="H49" s="66" t="s">
        <v>1079</v>
      </c>
      <c r="I49" s="102" t="s">
        <v>917</v>
      </c>
      <c r="J49" s="63"/>
      <c r="K49" s="63"/>
    </row>
    <row r="50" spans="1:11" ht="15" customHeight="1">
      <c r="A50" s="241" t="s">
        <v>846</v>
      </c>
      <c r="B50" s="52">
        <v>45</v>
      </c>
      <c r="C50" s="82" t="s">
        <v>674</v>
      </c>
      <c r="D50" s="66" t="s">
        <v>1207</v>
      </c>
      <c r="E50" s="66" t="s">
        <v>1208</v>
      </c>
      <c r="F50" s="236" t="s">
        <v>778</v>
      </c>
      <c r="G50" s="66" t="s">
        <v>1209</v>
      </c>
      <c r="H50" s="66" t="s">
        <v>825</v>
      </c>
      <c r="I50" s="102" t="s">
        <v>919</v>
      </c>
      <c r="J50" s="63"/>
      <c r="K50" s="63"/>
    </row>
    <row r="51" spans="1:11" ht="15" customHeight="1">
      <c r="A51" s="241" t="s">
        <v>847</v>
      </c>
      <c r="B51" s="52">
        <v>46</v>
      </c>
      <c r="C51" s="82" t="s">
        <v>652</v>
      </c>
      <c r="D51" s="66" t="s">
        <v>1205</v>
      </c>
      <c r="E51" s="66" t="s">
        <v>1206</v>
      </c>
      <c r="F51" s="236" t="s">
        <v>778</v>
      </c>
      <c r="G51" s="66" t="s">
        <v>1206</v>
      </c>
      <c r="H51" s="66" t="s">
        <v>795</v>
      </c>
      <c r="I51" s="102" t="s">
        <v>920</v>
      </c>
      <c r="J51" s="63"/>
      <c r="K51" s="63"/>
    </row>
    <row r="52" spans="1:11" ht="15" customHeight="1">
      <c r="A52" s="241" t="s">
        <v>849</v>
      </c>
      <c r="B52" s="52">
        <v>47</v>
      </c>
      <c r="C52" s="82" t="s">
        <v>674</v>
      </c>
      <c r="D52" s="66" t="s">
        <v>763</v>
      </c>
      <c r="E52" s="66" t="s">
        <v>1223</v>
      </c>
      <c r="F52" s="236" t="s">
        <v>778</v>
      </c>
      <c r="G52" s="66" t="s">
        <v>763</v>
      </c>
      <c r="H52" s="66" t="s">
        <v>1143</v>
      </c>
      <c r="I52" s="102" t="s">
        <v>921</v>
      </c>
      <c r="J52" s="63"/>
      <c r="K52" s="63"/>
    </row>
    <row r="53" spans="1:11" ht="15" customHeight="1">
      <c r="A53" s="241" t="s">
        <v>850</v>
      </c>
      <c r="B53" s="52">
        <v>48</v>
      </c>
      <c r="C53" s="82" t="s">
        <v>654</v>
      </c>
      <c r="D53" s="66" t="s">
        <v>923</v>
      </c>
      <c r="E53" s="66" t="s">
        <v>924</v>
      </c>
      <c r="F53" s="236" t="s">
        <v>778</v>
      </c>
      <c r="G53" s="66"/>
      <c r="H53" s="66" t="s">
        <v>823</v>
      </c>
      <c r="I53" s="102" t="s">
        <v>922</v>
      </c>
      <c r="J53" s="63"/>
      <c r="K53" s="63"/>
    </row>
    <row r="54" spans="1:11" ht="15" customHeight="1">
      <c r="A54" s="241" t="s">
        <v>852</v>
      </c>
      <c r="B54" s="52">
        <v>49</v>
      </c>
      <c r="C54" s="82" t="s">
        <v>652</v>
      </c>
      <c r="D54" s="66" t="s">
        <v>1147</v>
      </c>
      <c r="E54" s="66" t="s">
        <v>1148</v>
      </c>
      <c r="F54" s="236" t="s">
        <v>778</v>
      </c>
      <c r="G54" s="66" t="s">
        <v>829</v>
      </c>
      <c r="H54" s="66" t="s">
        <v>795</v>
      </c>
      <c r="I54" s="102" t="s">
        <v>925</v>
      </c>
      <c r="J54" s="63"/>
      <c r="K54" s="63"/>
    </row>
    <row r="55" spans="1:11" ht="15" customHeight="1">
      <c r="A55" s="241" t="s">
        <v>853</v>
      </c>
      <c r="B55" s="52">
        <v>50</v>
      </c>
      <c r="C55" s="82" t="s">
        <v>652</v>
      </c>
      <c r="D55" s="66" t="s">
        <v>1121</v>
      </c>
      <c r="E55" s="66" t="s">
        <v>1177</v>
      </c>
      <c r="F55" s="236" t="s">
        <v>778</v>
      </c>
      <c r="G55" s="66" t="s">
        <v>1122</v>
      </c>
      <c r="H55" s="66" t="s">
        <v>886</v>
      </c>
      <c r="I55" s="102" t="s">
        <v>926</v>
      </c>
      <c r="J55" s="63"/>
      <c r="K55" s="63"/>
    </row>
    <row r="56" spans="1:11" ht="15" customHeight="1">
      <c r="A56" s="241" t="s">
        <v>855</v>
      </c>
      <c r="B56" s="52">
        <v>51</v>
      </c>
      <c r="C56" s="82" t="s">
        <v>674</v>
      </c>
      <c r="D56" s="66" t="s">
        <v>831</v>
      </c>
      <c r="E56" s="66" t="s">
        <v>832</v>
      </c>
      <c r="F56" s="236" t="s">
        <v>778</v>
      </c>
      <c r="G56" s="66" t="s">
        <v>829</v>
      </c>
      <c r="H56" s="66" t="s">
        <v>1176</v>
      </c>
      <c r="I56" s="102" t="s">
        <v>927</v>
      </c>
      <c r="J56" s="63"/>
      <c r="K56" s="63"/>
    </row>
    <row r="57" spans="1:11" ht="15" customHeight="1">
      <c r="A57" s="241" t="s">
        <v>857</v>
      </c>
      <c r="B57" s="52">
        <v>52</v>
      </c>
      <c r="C57" s="82" t="s">
        <v>652</v>
      </c>
      <c r="D57" s="66" t="s">
        <v>929</v>
      </c>
      <c r="E57" s="66" t="s">
        <v>930</v>
      </c>
      <c r="F57" s="236" t="s">
        <v>778</v>
      </c>
      <c r="G57" s="66" t="s">
        <v>929</v>
      </c>
      <c r="H57" s="66" t="s">
        <v>1079</v>
      </c>
      <c r="I57" s="102" t="s">
        <v>928</v>
      </c>
      <c r="J57" s="63"/>
      <c r="K57" s="63"/>
    </row>
    <row r="58" spans="1:11" ht="15" customHeight="1">
      <c r="A58" s="241" t="s">
        <v>858</v>
      </c>
      <c r="B58" s="52">
        <v>53</v>
      </c>
      <c r="C58" s="82" t="s">
        <v>653</v>
      </c>
      <c r="D58" s="66" t="s">
        <v>1178</v>
      </c>
      <c r="E58" s="66" t="s">
        <v>932</v>
      </c>
      <c r="F58" s="236" t="s">
        <v>778</v>
      </c>
      <c r="G58" s="66" t="s">
        <v>829</v>
      </c>
      <c r="H58" s="66" t="s">
        <v>781</v>
      </c>
      <c r="I58" s="102" t="s">
        <v>931</v>
      </c>
      <c r="J58" s="63"/>
      <c r="K58" s="63"/>
    </row>
    <row r="59" spans="1:11" ht="15" customHeight="1">
      <c r="A59" s="241" t="s">
        <v>859</v>
      </c>
      <c r="B59" s="52">
        <v>54</v>
      </c>
      <c r="C59" s="82" t="s">
        <v>652</v>
      </c>
      <c r="D59" s="66" t="s">
        <v>703</v>
      </c>
      <c r="E59" s="66" t="s">
        <v>704</v>
      </c>
      <c r="F59" s="236" t="s">
        <v>778</v>
      </c>
      <c r="G59" s="66" t="s">
        <v>705</v>
      </c>
      <c r="H59" s="66" t="s">
        <v>934</v>
      </c>
      <c r="I59" s="102" t="s">
        <v>933</v>
      </c>
      <c r="J59" s="63"/>
      <c r="K59" s="63"/>
    </row>
    <row r="60" spans="1:11" ht="15" customHeight="1">
      <c r="A60" s="241" t="s">
        <v>860</v>
      </c>
      <c r="B60" s="52">
        <v>55</v>
      </c>
      <c r="C60" s="82" t="s">
        <v>652</v>
      </c>
      <c r="D60" s="66" t="s">
        <v>706</v>
      </c>
      <c r="E60" s="66" t="s">
        <v>707</v>
      </c>
      <c r="F60" s="236" t="s">
        <v>778</v>
      </c>
      <c r="G60" s="66" t="s">
        <v>708</v>
      </c>
      <c r="H60" s="66" t="s">
        <v>1093</v>
      </c>
      <c r="I60" s="102" t="s">
        <v>935</v>
      </c>
      <c r="J60" s="63"/>
      <c r="K60" s="63"/>
    </row>
    <row r="61" spans="1:11" ht="15" customHeight="1">
      <c r="A61" s="241" t="s">
        <v>861</v>
      </c>
      <c r="B61" s="52">
        <v>56</v>
      </c>
      <c r="C61" s="82" t="s">
        <v>674</v>
      </c>
      <c r="D61" s="66" t="s">
        <v>767</v>
      </c>
      <c r="E61" s="66" t="s">
        <v>851</v>
      </c>
      <c r="F61" s="236" t="s">
        <v>778</v>
      </c>
      <c r="G61" s="66" t="s">
        <v>1149</v>
      </c>
      <c r="H61" s="66" t="s">
        <v>1143</v>
      </c>
      <c r="I61" s="102" t="s">
        <v>936</v>
      </c>
      <c r="J61" s="63"/>
      <c r="K61" s="63"/>
    </row>
    <row r="62" spans="1:11" ht="15" customHeight="1">
      <c r="A62" s="241" t="s">
        <v>862</v>
      </c>
      <c r="B62" s="52">
        <v>57</v>
      </c>
      <c r="C62" s="82" t="s">
        <v>652</v>
      </c>
      <c r="D62" s="66" t="s">
        <v>938</v>
      </c>
      <c r="E62" s="66" t="s">
        <v>1060</v>
      </c>
      <c r="F62" s="236" t="s">
        <v>778</v>
      </c>
      <c r="G62" s="66" t="s">
        <v>938</v>
      </c>
      <c r="H62" s="66" t="s">
        <v>827</v>
      </c>
      <c r="I62" s="102" t="s">
        <v>937</v>
      </c>
      <c r="J62" s="63"/>
      <c r="K62" s="63"/>
    </row>
    <row r="63" spans="1:11" ht="15" customHeight="1">
      <c r="A63" s="241" t="s">
        <v>863</v>
      </c>
      <c r="B63" s="52">
        <v>58</v>
      </c>
      <c r="C63" s="82" t="s">
        <v>674</v>
      </c>
      <c r="D63" s="66" t="s">
        <v>1184</v>
      </c>
      <c r="E63" s="66" t="s">
        <v>1185</v>
      </c>
      <c r="F63" s="236" t="s">
        <v>778</v>
      </c>
      <c r="G63" s="66" t="s">
        <v>1184</v>
      </c>
      <c r="H63" s="66" t="s">
        <v>825</v>
      </c>
      <c r="I63" s="102" t="s">
        <v>939</v>
      </c>
      <c r="J63" s="63"/>
      <c r="K63" s="63"/>
    </row>
    <row r="64" spans="1:11" ht="15" customHeight="1">
      <c r="A64" s="241" t="s">
        <v>865</v>
      </c>
      <c r="B64" s="52">
        <v>60</v>
      </c>
      <c r="C64" s="82" t="s">
        <v>652</v>
      </c>
      <c r="D64" s="66" t="s">
        <v>1152</v>
      </c>
      <c r="E64" s="66" t="s">
        <v>1153</v>
      </c>
      <c r="F64" s="236" t="s">
        <v>778</v>
      </c>
      <c r="G64" s="66" t="s">
        <v>1158</v>
      </c>
      <c r="H64" s="66" t="s">
        <v>845</v>
      </c>
      <c r="I64" s="102" t="s">
        <v>940</v>
      </c>
      <c r="J64" s="63"/>
      <c r="K64" s="63"/>
    </row>
    <row r="65" spans="1:11" ht="15" customHeight="1">
      <c r="A65" s="241" t="s">
        <v>866</v>
      </c>
      <c r="B65" s="52">
        <v>61</v>
      </c>
      <c r="C65" s="82" t="s">
        <v>652</v>
      </c>
      <c r="D65" s="66" t="s">
        <v>771</v>
      </c>
      <c r="E65" s="66" t="s">
        <v>856</v>
      </c>
      <c r="F65" s="236" t="s">
        <v>778</v>
      </c>
      <c r="G65" s="66"/>
      <c r="H65" s="66" t="s">
        <v>807</v>
      </c>
      <c r="I65" s="102" t="s">
        <v>941</v>
      </c>
      <c r="J65" s="63"/>
      <c r="K65" s="63"/>
    </row>
    <row r="66" spans="1:11" ht="15" customHeight="1">
      <c r="A66" s="241" t="s">
        <v>867</v>
      </c>
      <c r="B66" s="52">
        <v>62</v>
      </c>
      <c r="C66" s="82" t="s">
        <v>653</v>
      </c>
      <c r="D66" s="66" t="s">
        <v>1180</v>
      </c>
      <c r="E66" s="66" t="s">
        <v>1181</v>
      </c>
      <c r="F66" s="236" t="s">
        <v>778</v>
      </c>
      <c r="G66" s="66" t="s">
        <v>790</v>
      </c>
      <c r="H66" s="66" t="s">
        <v>781</v>
      </c>
      <c r="I66" s="102" t="s">
        <v>942</v>
      </c>
      <c r="J66" s="63"/>
      <c r="K66" s="63"/>
    </row>
    <row r="67" spans="1:11" ht="15" customHeight="1">
      <c r="A67" s="241" t="s">
        <v>869</v>
      </c>
      <c r="B67" s="52">
        <v>63</v>
      </c>
      <c r="C67" s="82" t="s">
        <v>653</v>
      </c>
      <c r="D67" s="66" t="s">
        <v>761</v>
      </c>
      <c r="E67" s="66" t="s">
        <v>882</v>
      </c>
      <c r="F67" s="236" t="s">
        <v>778</v>
      </c>
      <c r="G67" s="66"/>
      <c r="H67" s="66" t="s">
        <v>781</v>
      </c>
      <c r="I67" s="102" t="s">
        <v>943</v>
      </c>
      <c r="J67" s="63"/>
      <c r="K67" s="63"/>
    </row>
    <row r="68" spans="1:11" ht="15" customHeight="1">
      <c r="A68" s="241" t="s">
        <v>870</v>
      </c>
      <c r="B68" s="52">
        <v>64</v>
      </c>
      <c r="C68" s="82" t="s">
        <v>654</v>
      </c>
      <c r="D68" s="66" t="s">
        <v>1150</v>
      </c>
      <c r="E68" s="66" t="s">
        <v>1151</v>
      </c>
      <c r="F68" s="236" t="s">
        <v>778</v>
      </c>
      <c r="G68" s="66" t="s">
        <v>946</v>
      </c>
      <c r="H68" s="66" t="s">
        <v>823</v>
      </c>
      <c r="I68" s="102" t="s">
        <v>944</v>
      </c>
      <c r="J68" s="63"/>
      <c r="K68" s="63"/>
    </row>
    <row r="69" spans="1:11" ht="15" customHeight="1">
      <c r="A69" s="241" t="s">
        <v>874</v>
      </c>
      <c r="B69" s="52">
        <v>65</v>
      </c>
      <c r="C69" s="82" t="s">
        <v>652</v>
      </c>
      <c r="D69" s="66" t="s">
        <v>948</v>
      </c>
      <c r="E69" s="66" t="s">
        <v>1144</v>
      </c>
      <c r="F69" s="236" t="s">
        <v>778</v>
      </c>
      <c r="G69" s="66" t="s">
        <v>1158</v>
      </c>
      <c r="H69" s="66" t="s">
        <v>845</v>
      </c>
      <c r="I69" s="102" t="s">
        <v>945</v>
      </c>
      <c r="J69" s="63"/>
      <c r="K69" s="63"/>
    </row>
    <row r="70" spans="1:11" ht="15" customHeight="1">
      <c r="A70" s="241" t="s">
        <v>875</v>
      </c>
      <c r="B70" s="52">
        <v>66</v>
      </c>
      <c r="C70" s="82" t="s">
        <v>652</v>
      </c>
      <c r="D70" s="66" t="s">
        <v>736</v>
      </c>
      <c r="E70" s="66" t="s">
        <v>729</v>
      </c>
      <c r="F70" s="236" t="s">
        <v>778</v>
      </c>
      <c r="G70" s="66"/>
      <c r="H70" s="66" t="s">
        <v>950</v>
      </c>
      <c r="I70" s="102" t="s">
        <v>947</v>
      </c>
      <c r="J70" s="63"/>
      <c r="K70" s="63"/>
    </row>
    <row r="71" spans="1:11" ht="15" customHeight="1">
      <c r="A71" s="241" t="s">
        <v>876</v>
      </c>
      <c r="B71" s="52">
        <v>67</v>
      </c>
      <c r="C71" s="82" t="s">
        <v>654</v>
      </c>
      <c r="D71" s="66" t="s">
        <v>762</v>
      </c>
      <c r="E71" s="66" t="s">
        <v>822</v>
      </c>
      <c r="F71" s="236" t="s">
        <v>778</v>
      </c>
      <c r="G71" s="66" t="s">
        <v>829</v>
      </c>
      <c r="H71" s="66" t="s">
        <v>823</v>
      </c>
      <c r="I71" s="102" t="s">
        <v>949</v>
      </c>
      <c r="J71" s="63"/>
      <c r="K71" s="63"/>
    </row>
    <row r="72" spans="1:11" ht="15" customHeight="1">
      <c r="A72" s="241" t="s">
        <v>877</v>
      </c>
      <c r="B72" s="52">
        <v>68</v>
      </c>
      <c r="C72" s="82" t="s">
        <v>653</v>
      </c>
      <c r="D72" s="66" t="s">
        <v>953</v>
      </c>
      <c r="E72" s="66" t="s">
        <v>954</v>
      </c>
      <c r="F72" s="236" t="s">
        <v>778</v>
      </c>
      <c r="G72" s="66" t="s">
        <v>953</v>
      </c>
      <c r="H72" s="66" t="s">
        <v>1097</v>
      </c>
      <c r="I72" s="102" t="s">
        <v>951</v>
      </c>
      <c r="J72" s="63"/>
      <c r="K72" s="63"/>
    </row>
    <row r="73" spans="1:11" ht="15" customHeight="1">
      <c r="A73" s="241" t="s">
        <v>878</v>
      </c>
      <c r="B73" s="52">
        <v>70</v>
      </c>
      <c r="C73" s="82" t="s">
        <v>652</v>
      </c>
      <c r="D73" s="66" t="s">
        <v>957</v>
      </c>
      <c r="E73" s="66" t="s">
        <v>958</v>
      </c>
      <c r="F73" s="236" t="s">
        <v>778</v>
      </c>
      <c r="G73" s="66" t="s">
        <v>957</v>
      </c>
      <c r="H73" s="66" t="s">
        <v>827</v>
      </c>
      <c r="I73" s="102" t="s">
        <v>952</v>
      </c>
      <c r="J73" s="63"/>
      <c r="K73" s="63"/>
    </row>
    <row r="74" spans="1:11" ht="15" customHeight="1">
      <c r="A74" s="241" t="s">
        <v>880</v>
      </c>
      <c r="B74" s="52">
        <v>71</v>
      </c>
      <c r="C74" s="82" t="s">
        <v>674</v>
      </c>
      <c r="D74" s="66" t="s">
        <v>960</v>
      </c>
      <c r="E74" s="66" t="s">
        <v>961</v>
      </c>
      <c r="F74" s="236" t="s">
        <v>778</v>
      </c>
      <c r="G74" s="66" t="s">
        <v>960</v>
      </c>
      <c r="H74" s="66" t="s">
        <v>962</v>
      </c>
      <c r="I74" s="102" t="s">
        <v>955</v>
      </c>
      <c r="J74" s="63"/>
      <c r="K74" s="63"/>
    </row>
    <row r="75" spans="1:11" ht="15" customHeight="1">
      <c r="A75" s="241" t="s">
        <v>881</v>
      </c>
      <c r="B75" s="52">
        <v>72</v>
      </c>
      <c r="C75" s="82" t="s">
        <v>655</v>
      </c>
      <c r="D75" s="66" t="s">
        <v>657</v>
      </c>
      <c r="E75" s="66" t="s">
        <v>1156</v>
      </c>
      <c r="F75" s="236" t="s">
        <v>778</v>
      </c>
      <c r="G75" s="66" t="s">
        <v>657</v>
      </c>
      <c r="H75" s="66" t="s">
        <v>807</v>
      </c>
      <c r="I75" s="102" t="s">
        <v>956</v>
      </c>
      <c r="J75" s="63"/>
      <c r="K75" s="63"/>
    </row>
    <row r="76" spans="1:11" ht="15" customHeight="1">
      <c r="A76" s="241" t="s">
        <v>883</v>
      </c>
      <c r="B76" s="52">
        <v>73</v>
      </c>
      <c r="C76" s="82" t="s">
        <v>653</v>
      </c>
      <c r="D76" s="66" t="s">
        <v>656</v>
      </c>
      <c r="E76" s="66" t="s">
        <v>709</v>
      </c>
      <c r="F76" s="236" t="s">
        <v>778</v>
      </c>
      <c r="G76" s="66" t="s">
        <v>1065</v>
      </c>
      <c r="H76" s="66" t="s">
        <v>781</v>
      </c>
      <c r="I76" s="102" t="s">
        <v>959</v>
      </c>
      <c r="J76" s="63"/>
      <c r="K76" s="63"/>
    </row>
    <row r="77" spans="1:11" ht="15" customHeight="1">
      <c r="A77" s="241" t="s">
        <v>884</v>
      </c>
      <c r="B77" s="52">
        <v>74</v>
      </c>
      <c r="C77" s="82" t="s">
        <v>654</v>
      </c>
      <c r="D77" s="66" t="s">
        <v>1204</v>
      </c>
      <c r="E77" s="66" t="s">
        <v>966</v>
      </c>
      <c r="F77" s="236" t="s">
        <v>778</v>
      </c>
      <c r="G77" s="66" t="s">
        <v>1204</v>
      </c>
      <c r="H77" s="66" t="s">
        <v>823</v>
      </c>
      <c r="I77" s="102" t="s">
        <v>963</v>
      </c>
      <c r="J77" s="63"/>
      <c r="K77" s="63"/>
    </row>
    <row r="78" spans="1:11" ht="15" customHeight="1">
      <c r="A78" s="241" t="s">
        <v>885</v>
      </c>
      <c r="B78" s="52">
        <v>75</v>
      </c>
      <c r="C78" s="82" t="s">
        <v>655</v>
      </c>
      <c r="D78" s="66" t="s">
        <v>1154</v>
      </c>
      <c r="E78" s="66" t="s">
        <v>1155</v>
      </c>
      <c r="F78" s="236" t="s">
        <v>778</v>
      </c>
      <c r="G78" s="66" t="s">
        <v>968</v>
      </c>
      <c r="H78" s="66" t="s">
        <v>795</v>
      </c>
      <c r="I78" s="102" t="s">
        <v>964</v>
      </c>
      <c r="J78" s="63"/>
      <c r="K78" s="63"/>
    </row>
    <row r="79" spans="1:11" ht="15" customHeight="1">
      <c r="A79" s="241" t="s">
        <v>1063</v>
      </c>
      <c r="B79" s="52">
        <v>76</v>
      </c>
      <c r="C79" s="82" t="s">
        <v>652</v>
      </c>
      <c r="D79" s="66" t="s">
        <v>1157</v>
      </c>
      <c r="E79" s="66" t="s">
        <v>710</v>
      </c>
      <c r="F79" s="236" t="s">
        <v>778</v>
      </c>
      <c r="G79" s="66" t="s">
        <v>1158</v>
      </c>
      <c r="H79" s="66" t="s">
        <v>886</v>
      </c>
      <c r="I79" s="102" t="s">
        <v>965</v>
      </c>
      <c r="J79" s="63"/>
      <c r="K79" s="63"/>
    </row>
    <row r="80" spans="1:11" ht="15" customHeight="1">
      <c r="A80" s="241" t="s">
        <v>1064</v>
      </c>
      <c r="B80" s="52">
        <v>77</v>
      </c>
      <c r="C80" s="82" t="s">
        <v>654</v>
      </c>
      <c r="D80" s="66" t="s">
        <v>1218</v>
      </c>
      <c r="E80" s="66" t="s">
        <v>1161</v>
      </c>
      <c r="F80" s="236" t="s">
        <v>778</v>
      </c>
      <c r="G80" s="66" t="s">
        <v>1146</v>
      </c>
      <c r="H80" s="66" t="s">
        <v>1186</v>
      </c>
      <c r="I80" s="102" t="s">
        <v>967</v>
      </c>
      <c r="J80" s="63"/>
      <c r="K80" s="63"/>
    </row>
    <row r="81" spans="1:11" ht="15" customHeight="1">
      <c r="A81" s="241" t="s">
        <v>1066</v>
      </c>
      <c r="B81" s="52">
        <v>78</v>
      </c>
      <c r="C81" s="82" t="s">
        <v>654</v>
      </c>
      <c r="D81" s="66" t="s">
        <v>713</v>
      </c>
      <c r="E81" s="66" t="s">
        <v>972</v>
      </c>
      <c r="F81" s="236" t="s">
        <v>778</v>
      </c>
      <c r="G81" s="66"/>
      <c r="H81" s="66" t="s">
        <v>779</v>
      </c>
      <c r="I81" s="102" t="s">
        <v>969</v>
      </c>
      <c r="J81" s="63"/>
      <c r="K81" s="63"/>
    </row>
    <row r="82" spans="1:11" ht="15" customHeight="1">
      <c r="A82" s="241" t="s">
        <v>1067</v>
      </c>
      <c r="B82" s="52">
        <v>79</v>
      </c>
      <c r="C82" s="82" t="s">
        <v>654</v>
      </c>
      <c r="D82" s="66" t="s">
        <v>711</v>
      </c>
      <c r="E82" s="66" t="s">
        <v>712</v>
      </c>
      <c r="F82" s="236" t="s">
        <v>778</v>
      </c>
      <c r="G82" s="66" t="s">
        <v>974</v>
      </c>
      <c r="H82" s="66" t="s">
        <v>823</v>
      </c>
      <c r="I82" s="102" t="s">
        <v>970</v>
      </c>
      <c r="J82" s="63"/>
      <c r="K82" s="63"/>
    </row>
    <row r="83" spans="1:11" ht="15" customHeight="1">
      <c r="A83" s="241" t="s">
        <v>1068</v>
      </c>
      <c r="B83" s="52">
        <v>81</v>
      </c>
      <c r="C83" s="82" t="s">
        <v>655</v>
      </c>
      <c r="D83" s="66" t="s">
        <v>1159</v>
      </c>
      <c r="E83" s="66" t="s">
        <v>1160</v>
      </c>
      <c r="F83" s="236" t="s">
        <v>778</v>
      </c>
      <c r="G83" s="66" t="s">
        <v>977</v>
      </c>
      <c r="H83" s="66" t="s">
        <v>795</v>
      </c>
      <c r="I83" s="102" t="s">
        <v>971</v>
      </c>
      <c r="J83" s="63"/>
      <c r="K83" s="63"/>
    </row>
    <row r="84" spans="1:11" ht="15" customHeight="1">
      <c r="A84" s="241" t="s">
        <v>1069</v>
      </c>
      <c r="B84" s="52">
        <v>82</v>
      </c>
      <c r="C84" s="82" t="s">
        <v>654</v>
      </c>
      <c r="D84" s="66" t="s">
        <v>979</v>
      </c>
      <c r="E84" s="66" t="s">
        <v>980</v>
      </c>
      <c r="F84" s="236" t="s">
        <v>778</v>
      </c>
      <c r="G84" s="66" t="s">
        <v>979</v>
      </c>
      <c r="H84" s="66" t="s">
        <v>981</v>
      </c>
      <c r="I84" s="102" t="s">
        <v>973</v>
      </c>
      <c r="J84" s="63"/>
      <c r="K84" s="63"/>
    </row>
    <row r="85" spans="1:11" ht="15" customHeight="1">
      <c r="A85" s="241" t="s">
        <v>1070</v>
      </c>
      <c r="B85" s="52">
        <v>83</v>
      </c>
      <c r="C85" s="82" t="s">
        <v>654</v>
      </c>
      <c r="D85" s="66" t="s">
        <v>765</v>
      </c>
      <c r="E85" s="66" t="s">
        <v>983</v>
      </c>
      <c r="F85" s="236" t="s">
        <v>778</v>
      </c>
      <c r="G85" s="66" t="s">
        <v>765</v>
      </c>
      <c r="H85" s="66" t="s">
        <v>864</v>
      </c>
      <c r="I85" s="102" t="s">
        <v>975</v>
      </c>
      <c r="J85" s="63"/>
      <c r="K85" s="63"/>
    </row>
    <row r="86" spans="1:11" ht="15" customHeight="1">
      <c r="A86" s="241" t="s">
        <v>1071</v>
      </c>
      <c r="B86" s="52">
        <v>84</v>
      </c>
      <c r="C86" s="82" t="s">
        <v>674</v>
      </c>
      <c r="D86" s="66" t="s">
        <v>730</v>
      </c>
      <c r="E86" s="66" t="s">
        <v>731</v>
      </c>
      <c r="F86" s="236" t="s">
        <v>985</v>
      </c>
      <c r="G86" s="66" t="s">
        <v>730</v>
      </c>
      <c r="H86" s="66" t="s">
        <v>732</v>
      </c>
      <c r="I86" s="102" t="s">
        <v>976</v>
      </c>
      <c r="J86" s="63"/>
      <c r="K86" s="63"/>
    </row>
    <row r="87" spans="1:11" ht="15" customHeight="1">
      <c r="A87" s="241" t="s">
        <v>1072</v>
      </c>
      <c r="B87" s="52">
        <v>85</v>
      </c>
      <c r="C87" s="82" t="s">
        <v>655</v>
      </c>
      <c r="D87" s="66" t="s">
        <v>1188</v>
      </c>
      <c r="E87" s="66" t="s">
        <v>1189</v>
      </c>
      <c r="F87" s="236" t="s">
        <v>778</v>
      </c>
      <c r="G87" s="66" t="s">
        <v>1188</v>
      </c>
      <c r="H87" s="66" t="s">
        <v>1167</v>
      </c>
      <c r="I87" s="102" t="s">
        <v>978</v>
      </c>
      <c r="J87" s="63"/>
      <c r="K87" s="63"/>
    </row>
    <row r="88" spans="1:11" ht="15" customHeight="1">
      <c r="A88" s="241" t="s">
        <v>1073</v>
      </c>
      <c r="B88" s="52">
        <v>86</v>
      </c>
      <c r="C88" s="82" t="s">
        <v>652</v>
      </c>
      <c r="D88" s="66" t="s">
        <v>1168</v>
      </c>
      <c r="E88" s="66" t="s">
        <v>1145</v>
      </c>
      <c r="F88" s="236" t="s">
        <v>778</v>
      </c>
      <c r="G88" s="66" t="s">
        <v>1158</v>
      </c>
      <c r="H88" s="66" t="s">
        <v>1093</v>
      </c>
      <c r="I88" s="102" t="s">
        <v>982</v>
      </c>
      <c r="J88" s="63"/>
      <c r="K88" s="63"/>
    </row>
    <row r="89" spans="1:11" ht="15" customHeight="1">
      <c r="A89" s="241" t="s">
        <v>1074</v>
      </c>
      <c r="B89" s="52">
        <v>87</v>
      </c>
      <c r="C89" s="82" t="s">
        <v>655</v>
      </c>
      <c r="D89" s="66" t="s">
        <v>768</v>
      </c>
      <c r="E89" s="66" t="s">
        <v>1235</v>
      </c>
      <c r="F89" s="236" t="s">
        <v>778</v>
      </c>
      <c r="G89" s="66" t="s">
        <v>1149</v>
      </c>
      <c r="H89" s="66" t="s">
        <v>989</v>
      </c>
      <c r="I89" s="102" t="s">
        <v>984</v>
      </c>
      <c r="J89" s="63"/>
      <c r="K89" s="63"/>
    </row>
    <row r="90" spans="1:11" ht="15" customHeight="1">
      <c r="A90" s="241" t="s">
        <v>1075</v>
      </c>
      <c r="B90" s="52">
        <v>88</v>
      </c>
      <c r="C90" s="82" t="s">
        <v>654</v>
      </c>
      <c r="D90" s="66" t="s">
        <v>1165</v>
      </c>
      <c r="E90" s="66" t="s">
        <v>1226</v>
      </c>
      <c r="F90" s="236" t="s">
        <v>778</v>
      </c>
      <c r="G90" s="66" t="s">
        <v>790</v>
      </c>
      <c r="H90" s="66" t="s">
        <v>841</v>
      </c>
      <c r="I90" s="102" t="s">
        <v>986</v>
      </c>
      <c r="J90" s="63"/>
      <c r="K90" s="63"/>
    </row>
    <row r="91" spans="1:11" ht="15" customHeight="1">
      <c r="A91" s="241" t="s">
        <v>1076</v>
      </c>
      <c r="B91" s="52">
        <v>89</v>
      </c>
      <c r="C91" s="82" t="s">
        <v>652</v>
      </c>
      <c r="D91" s="66" t="s">
        <v>992</v>
      </c>
      <c r="E91" s="66" t="s">
        <v>993</v>
      </c>
      <c r="F91" s="236" t="s">
        <v>778</v>
      </c>
      <c r="G91" s="66" t="s">
        <v>992</v>
      </c>
      <c r="H91" s="66" t="s">
        <v>994</v>
      </c>
      <c r="I91" s="102" t="s">
        <v>987</v>
      </c>
      <c r="J91" s="63"/>
      <c r="K91" s="63"/>
    </row>
    <row r="92" spans="1:11" ht="15" customHeight="1">
      <c r="A92" s="241" t="s">
        <v>1077</v>
      </c>
      <c r="B92" s="52">
        <v>90</v>
      </c>
      <c r="C92" s="82" t="s">
        <v>653</v>
      </c>
      <c r="D92" s="66" t="s">
        <v>871</v>
      </c>
      <c r="E92" s="66" t="s">
        <v>872</v>
      </c>
      <c r="F92" s="236" t="s">
        <v>778</v>
      </c>
      <c r="G92" s="66"/>
      <c r="H92" s="66" t="s">
        <v>873</v>
      </c>
      <c r="I92" s="102" t="s">
        <v>988</v>
      </c>
      <c r="J92" s="63"/>
      <c r="K92" s="63"/>
    </row>
    <row r="93" spans="1:11" ht="15" customHeight="1">
      <c r="A93" s="241" t="s">
        <v>1078</v>
      </c>
      <c r="B93" s="52">
        <v>91</v>
      </c>
      <c r="C93" s="82" t="s">
        <v>655</v>
      </c>
      <c r="D93" s="66" t="s">
        <v>1182</v>
      </c>
      <c r="E93" s="66" t="s">
        <v>1183</v>
      </c>
      <c r="F93" s="236" t="s">
        <v>778</v>
      </c>
      <c r="G93" s="66" t="s">
        <v>811</v>
      </c>
      <c r="H93" s="66" t="s">
        <v>845</v>
      </c>
      <c r="I93" s="102" t="s">
        <v>990</v>
      </c>
      <c r="J93" s="63"/>
      <c r="K93" s="63"/>
    </row>
    <row r="94" spans="1:11" ht="15" customHeight="1">
      <c r="A94" s="241" t="s">
        <v>1080</v>
      </c>
      <c r="B94" s="52">
        <v>92</v>
      </c>
      <c r="C94" s="82" t="s">
        <v>677</v>
      </c>
      <c r="D94" s="66" t="s">
        <v>1201</v>
      </c>
      <c r="E94" s="66" t="s">
        <v>1202</v>
      </c>
      <c r="F94" s="236" t="s">
        <v>778</v>
      </c>
      <c r="G94" s="66"/>
      <c r="H94" s="66" t="s">
        <v>1090</v>
      </c>
      <c r="I94" s="102" t="s">
        <v>991</v>
      </c>
      <c r="J94" s="63"/>
      <c r="K94" s="63"/>
    </row>
    <row r="95" spans="1:11" ht="15" customHeight="1">
      <c r="A95" s="241" t="s">
        <v>1082</v>
      </c>
      <c r="B95" s="52">
        <v>93</v>
      </c>
      <c r="C95" s="82" t="s">
        <v>677</v>
      </c>
      <c r="D95" s="66" t="s">
        <v>999</v>
      </c>
      <c r="E95" s="66" t="s">
        <v>1000</v>
      </c>
      <c r="F95" s="236" t="s">
        <v>778</v>
      </c>
      <c r="G95" s="66" t="s">
        <v>1000</v>
      </c>
      <c r="H95" s="66" t="s">
        <v>1001</v>
      </c>
      <c r="I95" s="102" t="s">
        <v>995</v>
      </c>
      <c r="J95" s="63"/>
      <c r="K95" s="63"/>
    </row>
    <row r="96" spans="1:11" ht="15" customHeight="1">
      <c r="A96" s="241" t="s">
        <v>1083</v>
      </c>
      <c r="B96" s="52">
        <v>94</v>
      </c>
      <c r="C96" s="82" t="s">
        <v>655</v>
      </c>
      <c r="D96" s="66" t="s">
        <v>1190</v>
      </c>
      <c r="E96" s="66" t="s">
        <v>1191</v>
      </c>
      <c r="F96" s="236" t="s">
        <v>778</v>
      </c>
      <c r="G96" s="66" t="s">
        <v>904</v>
      </c>
      <c r="H96" s="66" t="s">
        <v>845</v>
      </c>
      <c r="I96" s="102" t="s">
        <v>996</v>
      </c>
      <c r="J96" s="63"/>
      <c r="K96" s="63"/>
    </row>
    <row r="97" spans="1:11" ht="15" customHeight="1">
      <c r="A97" s="241" t="s">
        <v>1084</v>
      </c>
      <c r="B97" s="52">
        <v>95</v>
      </c>
      <c r="C97" s="82" t="s">
        <v>676</v>
      </c>
      <c r="D97" s="66" t="s">
        <v>714</v>
      </c>
      <c r="E97" s="66" t="s">
        <v>715</v>
      </c>
      <c r="F97" s="236" t="s">
        <v>778</v>
      </c>
      <c r="G97" s="66" t="s">
        <v>714</v>
      </c>
      <c r="H97" s="66" t="s">
        <v>791</v>
      </c>
      <c r="I97" s="102" t="s">
        <v>997</v>
      </c>
      <c r="J97" s="63"/>
      <c r="K97" s="63"/>
    </row>
    <row r="98" spans="1:11" ht="15" customHeight="1">
      <c r="A98" s="241" t="s">
        <v>1086</v>
      </c>
      <c r="B98" s="52">
        <v>96</v>
      </c>
      <c r="C98" s="82" t="s">
        <v>654</v>
      </c>
      <c r="D98" s="66" t="s">
        <v>718</v>
      </c>
      <c r="E98" s="66" t="s">
        <v>719</v>
      </c>
      <c r="F98" s="236" t="s">
        <v>778</v>
      </c>
      <c r="G98" s="66" t="s">
        <v>718</v>
      </c>
      <c r="H98" s="66" t="s">
        <v>823</v>
      </c>
      <c r="I98" s="102" t="s">
        <v>998</v>
      </c>
      <c r="J98" s="63"/>
      <c r="K98" s="63"/>
    </row>
    <row r="99" spans="1:11" ht="15" customHeight="1">
      <c r="A99" s="241" t="s">
        <v>1087</v>
      </c>
      <c r="B99" s="52">
        <v>97</v>
      </c>
      <c r="C99" s="82" t="s">
        <v>652</v>
      </c>
      <c r="D99" s="66" t="s">
        <v>1192</v>
      </c>
      <c r="E99" s="66" t="s">
        <v>1193</v>
      </c>
      <c r="F99" s="236" t="s">
        <v>778</v>
      </c>
      <c r="G99" s="66" t="s">
        <v>1192</v>
      </c>
      <c r="H99" s="66" t="s">
        <v>1006</v>
      </c>
      <c r="I99" s="102" t="s">
        <v>1002</v>
      </c>
      <c r="J99" s="63"/>
      <c r="K99" s="63"/>
    </row>
    <row r="100" spans="1:11" ht="15" customHeight="1">
      <c r="A100" s="241" t="s">
        <v>1088</v>
      </c>
      <c r="B100" s="52">
        <v>98</v>
      </c>
      <c r="C100" s="82" t="s">
        <v>655</v>
      </c>
      <c r="D100" s="66" t="s">
        <v>1187</v>
      </c>
      <c r="E100" s="66" t="s">
        <v>1245</v>
      </c>
      <c r="F100" s="236" t="s">
        <v>778</v>
      </c>
      <c r="G100" s="66" t="s">
        <v>705</v>
      </c>
      <c r="H100" s="66" t="s">
        <v>879</v>
      </c>
      <c r="I100" s="102" t="s">
        <v>1003</v>
      </c>
      <c r="J100" s="63"/>
      <c r="K100" s="63"/>
    </row>
    <row r="101" spans="1:11" ht="15" customHeight="1">
      <c r="A101" s="241" t="s">
        <v>1089</v>
      </c>
      <c r="B101" s="52">
        <v>99</v>
      </c>
      <c r="C101" s="82" t="s">
        <v>677</v>
      </c>
      <c r="D101" s="66" t="s">
        <v>1162</v>
      </c>
      <c r="E101" s="66" t="s">
        <v>1163</v>
      </c>
      <c r="F101" s="236" t="s">
        <v>778</v>
      </c>
      <c r="G101" s="66" t="s">
        <v>1162</v>
      </c>
      <c r="H101" s="66" t="s">
        <v>1009</v>
      </c>
      <c r="I101" s="102" t="s">
        <v>1004</v>
      </c>
      <c r="J101" s="63"/>
      <c r="K101" s="63"/>
    </row>
    <row r="102" spans="1:11" ht="15" customHeight="1">
      <c r="A102" s="241" t="s">
        <v>1091</v>
      </c>
      <c r="B102" s="52">
        <v>101</v>
      </c>
      <c r="C102" s="82" t="s">
        <v>655</v>
      </c>
      <c r="D102" s="66" t="s">
        <v>1219</v>
      </c>
      <c r="E102" s="66" t="s">
        <v>868</v>
      </c>
      <c r="F102" s="236" t="s">
        <v>778</v>
      </c>
      <c r="G102" s="66" t="s">
        <v>854</v>
      </c>
      <c r="H102" s="66" t="s">
        <v>879</v>
      </c>
      <c r="I102" s="102" t="s">
        <v>1005</v>
      </c>
      <c r="J102" s="63"/>
      <c r="K102" s="63"/>
    </row>
    <row r="103" spans="1:11" ht="15" customHeight="1">
      <c r="A103" s="241" t="s">
        <v>1092</v>
      </c>
      <c r="B103" s="52">
        <v>102</v>
      </c>
      <c r="C103" s="82" t="s">
        <v>652</v>
      </c>
      <c r="D103" s="66" t="s">
        <v>1169</v>
      </c>
      <c r="E103" s="66" t="s">
        <v>1170</v>
      </c>
      <c r="F103" s="236" t="s">
        <v>778</v>
      </c>
      <c r="G103" s="66" t="s">
        <v>1169</v>
      </c>
      <c r="H103" s="66" t="s">
        <v>807</v>
      </c>
      <c r="I103" s="102" t="s">
        <v>1007</v>
      </c>
      <c r="J103" s="63"/>
      <c r="K103" s="63"/>
    </row>
    <row r="104" spans="1:11" ht="15" customHeight="1">
      <c r="A104" s="241" t="s">
        <v>1094</v>
      </c>
      <c r="B104" s="52">
        <v>103</v>
      </c>
      <c r="C104" s="82" t="s">
        <v>653</v>
      </c>
      <c r="D104" s="66" t="s">
        <v>1203</v>
      </c>
      <c r="E104" s="66" t="s">
        <v>720</v>
      </c>
      <c r="F104" s="236" t="s">
        <v>778</v>
      </c>
      <c r="G104" s="66" t="s">
        <v>1149</v>
      </c>
      <c r="H104" s="66" t="s">
        <v>1198</v>
      </c>
      <c r="I104" s="102" t="s">
        <v>1008</v>
      </c>
      <c r="J104" s="63"/>
      <c r="K104" s="63"/>
    </row>
    <row r="105" spans="1:11" ht="15" customHeight="1">
      <c r="A105" s="241" t="s">
        <v>1095</v>
      </c>
      <c r="B105" s="52">
        <v>104</v>
      </c>
      <c r="C105" s="82" t="s">
        <v>654</v>
      </c>
      <c r="D105" s="66" t="s">
        <v>1123</v>
      </c>
      <c r="E105" s="66" t="s">
        <v>1124</v>
      </c>
      <c r="F105" s="236" t="s">
        <v>778</v>
      </c>
      <c r="G105" s="66"/>
      <c r="H105" s="66" t="s">
        <v>823</v>
      </c>
      <c r="I105" s="102" t="s">
        <v>1010</v>
      </c>
      <c r="J105" s="63"/>
      <c r="K105" s="63"/>
    </row>
    <row r="106" spans="1:11" ht="15" customHeight="1">
      <c r="A106" s="241" t="s">
        <v>1096</v>
      </c>
      <c r="B106" s="52">
        <v>105</v>
      </c>
      <c r="C106" s="82" t="s">
        <v>677</v>
      </c>
      <c r="D106" s="66" t="s">
        <v>1164</v>
      </c>
      <c r="E106" s="66" t="s">
        <v>649</v>
      </c>
      <c r="F106" s="236" t="s">
        <v>778</v>
      </c>
      <c r="G106" s="66" t="s">
        <v>854</v>
      </c>
      <c r="H106" s="66" t="s">
        <v>1099</v>
      </c>
      <c r="I106" s="102" t="s">
        <v>1011</v>
      </c>
      <c r="J106" s="63"/>
      <c r="K106" s="63"/>
    </row>
    <row r="107" spans="1:11" ht="15" customHeight="1">
      <c r="A107" s="241" t="s">
        <v>1098</v>
      </c>
      <c r="B107" s="52">
        <v>106</v>
      </c>
      <c r="C107" s="82" t="s">
        <v>652</v>
      </c>
      <c r="D107" s="66" t="s">
        <v>1017</v>
      </c>
      <c r="E107" s="66" t="s">
        <v>1018</v>
      </c>
      <c r="F107" s="236" t="s">
        <v>778</v>
      </c>
      <c r="G107" s="66" t="s">
        <v>1017</v>
      </c>
      <c r="H107" s="66" t="s">
        <v>1079</v>
      </c>
      <c r="I107" s="102" t="s">
        <v>1012</v>
      </c>
      <c r="J107" s="63"/>
      <c r="K107" s="63"/>
    </row>
    <row r="108" spans="1:11" ht="15" customHeight="1">
      <c r="A108" s="241" t="s">
        <v>1100</v>
      </c>
      <c r="B108" s="52">
        <v>107</v>
      </c>
      <c r="C108" s="82" t="s">
        <v>655</v>
      </c>
      <c r="D108" s="66" t="s">
        <v>716</v>
      </c>
      <c r="E108" s="66" t="s">
        <v>717</v>
      </c>
      <c r="F108" s="236" t="s">
        <v>778</v>
      </c>
      <c r="G108" s="66" t="s">
        <v>716</v>
      </c>
      <c r="H108" s="66" t="s">
        <v>1246</v>
      </c>
      <c r="I108" s="102" t="s">
        <v>1013</v>
      </c>
      <c r="J108" s="63"/>
      <c r="K108" s="63"/>
    </row>
    <row r="109" spans="1:11" ht="15" customHeight="1">
      <c r="A109" s="241" t="s">
        <v>1101</v>
      </c>
      <c r="B109" s="52">
        <v>108</v>
      </c>
      <c r="C109" s="82" t="s">
        <v>655</v>
      </c>
      <c r="D109" s="66" t="s">
        <v>1195</v>
      </c>
      <c r="E109" s="66" t="s">
        <v>1196</v>
      </c>
      <c r="F109" s="236" t="s">
        <v>778</v>
      </c>
      <c r="G109" s="66" t="s">
        <v>705</v>
      </c>
      <c r="H109" s="66" t="s">
        <v>795</v>
      </c>
      <c r="I109" s="102" t="s">
        <v>1014</v>
      </c>
      <c r="J109" s="63"/>
      <c r="K109" s="63"/>
    </row>
    <row r="110" spans="1:11" ht="15" customHeight="1">
      <c r="A110" s="241" t="s">
        <v>1102</v>
      </c>
      <c r="B110" s="52">
        <v>109</v>
      </c>
      <c r="C110" s="82" t="s">
        <v>676</v>
      </c>
      <c r="D110" s="66" t="s">
        <v>1227</v>
      </c>
      <c r="E110" s="66" t="s">
        <v>1228</v>
      </c>
      <c r="F110" s="236" t="s">
        <v>778</v>
      </c>
      <c r="G110" s="66" t="s">
        <v>1227</v>
      </c>
      <c r="H110" s="66" t="s">
        <v>873</v>
      </c>
      <c r="I110" s="102" t="s">
        <v>1015</v>
      </c>
      <c r="J110" s="63"/>
      <c r="K110" s="63"/>
    </row>
    <row r="111" spans="1:11" ht="15" customHeight="1">
      <c r="A111" s="241" t="s">
        <v>1103</v>
      </c>
      <c r="B111" s="52">
        <v>110</v>
      </c>
      <c r="C111" s="82" t="s">
        <v>676</v>
      </c>
      <c r="D111" s="66" t="s">
        <v>772</v>
      </c>
      <c r="E111" s="66" t="s">
        <v>1085</v>
      </c>
      <c r="F111" s="236" t="s">
        <v>778</v>
      </c>
      <c r="G111" s="66" t="s">
        <v>790</v>
      </c>
      <c r="H111" s="66" t="s">
        <v>779</v>
      </c>
      <c r="I111" s="102" t="s">
        <v>1016</v>
      </c>
      <c r="J111" s="63"/>
      <c r="K111" s="63"/>
    </row>
    <row r="112" spans="1:11" ht="15" customHeight="1">
      <c r="A112" s="241" t="s">
        <v>1104</v>
      </c>
      <c r="B112" s="52">
        <v>111</v>
      </c>
      <c r="C112" s="82" t="s">
        <v>653</v>
      </c>
      <c r="D112" s="66" t="s">
        <v>1125</v>
      </c>
      <c r="E112" s="66" t="s">
        <v>1127</v>
      </c>
      <c r="F112" s="236" t="s">
        <v>778</v>
      </c>
      <c r="G112" s="66" t="s">
        <v>1125</v>
      </c>
      <c r="H112" s="66" t="s">
        <v>1126</v>
      </c>
      <c r="I112" s="102" t="s">
        <v>1019</v>
      </c>
      <c r="J112" s="63"/>
      <c r="K112" s="63"/>
    </row>
    <row r="113" spans="1:11" ht="15" customHeight="1">
      <c r="A113" s="241" t="s">
        <v>1105</v>
      </c>
      <c r="B113" s="52">
        <v>112</v>
      </c>
      <c r="C113" s="82" t="s">
        <v>652</v>
      </c>
      <c r="D113" s="66" t="s">
        <v>726</v>
      </c>
      <c r="E113" s="66" t="s">
        <v>727</v>
      </c>
      <c r="F113" s="236" t="s">
        <v>778</v>
      </c>
      <c r="G113" s="66" t="s">
        <v>1025</v>
      </c>
      <c r="H113" s="66" t="s">
        <v>827</v>
      </c>
      <c r="I113" s="102" t="s">
        <v>1020</v>
      </c>
      <c r="J113" s="63"/>
      <c r="K113" s="63"/>
    </row>
    <row r="114" spans="1:11" ht="15" customHeight="1">
      <c r="A114" s="241" t="s">
        <v>1106</v>
      </c>
      <c r="B114" s="52">
        <v>113</v>
      </c>
      <c r="C114" s="82" t="s">
        <v>655</v>
      </c>
      <c r="D114" s="66" t="s">
        <v>1199</v>
      </c>
      <c r="E114" s="66" t="s">
        <v>1200</v>
      </c>
      <c r="F114" s="236" t="s">
        <v>778</v>
      </c>
      <c r="G114" s="66" t="s">
        <v>705</v>
      </c>
      <c r="H114" s="66" t="s">
        <v>1246</v>
      </c>
      <c r="I114" s="102" t="s">
        <v>1021</v>
      </c>
      <c r="J114" s="63"/>
      <c r="K114" s="63"/>
    </row>
    <row r="115" spans="1:11" ht="15" customHeight="1">
      <c r="A115" s="241" t="s">
        <v>1107</v>
      </c>
      <c r="B115" s="52">
        <v>114</v>
      </c>
      <c r="C115" s="82" t="s">
        <v>652</v>
      </c>
      <c r="D115" s="66" t="s">
        <v>1028</v>
      </c>
      <c r="E115" s="66" t="s">
        <v>1236</v>
      </c>
      <c r="F115" s="236" t="s">
        <v>778</v>
      </c>
      <c r="G115" s="66" t="s">
        <v>1028</v>
      </c>
      <c r="H115" s="66" t="s">
        <v>950</v>
      </c>
      <c r="I115" s="102" t="s">
        <v>1022</v>
      </c>
      <c r="J115" s="63"/>
      <c r="K115" s="63"/>
    </row>
    <row r="116" spans="1:11" ht="15" customHeight="1">
      <c r="A116" s="241" t="s">
        <v>1108</v>
      </c>
      <c r="B116" s="52">
        <v>115</v>
      </c>
      <c r="C116" s="82" t="s">
        <v>676</v>
      </c>
      <c r="D116" s="66" t="s">
        <v>769</v>
      </c>
      <c r="E116" s="66" t="s">
        <v>1247</v>
      </c>
      <c r="F116" s="236" t="s">
        <v>778</v>
      </c>
      <c r="G116" s="66" t="s">
        <v>790</v>
      </c>
      <c r="H116" s="66" t="s">
        <v>864</v>
      </c>
      <c r="I116" s="102" t="s">
        <v>1023</v>
      </c>
      <c r="J116" s="63"/>
      <c r="K116" s="63"/>
    </row>
    <row r="117" spans="1:11" ht="15" customHeight="1">
      <c r="A117" s="241" t="s">
        <v>1109</v>
      </c>
      <c r="B117" s="52">
        <v>116</v>
      </c>
      <c r="C117" s="82" t="s">
        <v>653</v>
      </c>
      <c r="D117" s="66" t="s">
        <v>721</v>
      </c>
      <c r="E117" s="66" t="s">
        <v>1031</v>
      </c>
      <c r="F117" s="236" t="s">
        <v>778</v>
      </c>
      <c r="G117" s="66" t="s">
        <v>721</v>
      </c>
      <c r="H117" s="66" t="s">
        <v>873</v>
      </c>
      <c r="I117" s="102" t="s">
        <v>1024</v>
      </c>
      <c r="J117" s="63"/>
      <c r="K117" s="63"/>
    </row>
    <row r="118" spans="1:11" ht="15" customHeight="1">
      <c r="A118" s="241" t="s">
        <v>1110</v>
      </c>
      <c r="B118" s="52">
        <v>117</v>
      </c>
      <c r="C118" s="82" t="s">
        <v>652</v>
      </c>
      <c r="D118" s="66" t="s">
        <v>1033</v>
      </c>
      <c r="E118" s="66" t="s">
        <v>1057</v>
      </c>
      <c r="F118" s="236" t="s">
        <v>778</v>
      </c>
      <c r="G118" s="66" t="s">
        <v>1033</v>
      </c>
      <c r="H118" s="66" t="s">
        <v>807</v>
      </c>
      <c r="I118" s="102" t="s">
        <v>1026</v>
      </c>
      <c r="J118" s="63"/>
      <c r="K118" s="63"/>
    </row>
    <row r="119" spans="1:11" ht="15" customHeight="1">
      <c r="A119" s="241" t="s">
        <v>1111</v>
      </c>
      <c r="B119" s="52">
        <v>118</v>
      </c>
      <c r="C119" s="82" t="s">
        <v>652</v>
      </c>
      <c r="D119" s="66" t="s">
        <v>770</v>
      </c>
      <c r="E119" s="66" t="s">
        <v>1081</v>
      </c>
      <c r="F119" s="236" t="s">
        <v>778</v>
      </c>
      <c r="G119" s="66" t="s">
        <v>722</v>
      </c>
      <c r="H119" s="66" t="s">
        <v>1035</v>
      </c>
      <c r="I119" s="102" t="s">
        <v>1027</v>
      </c>
      <c r="J119" s="63"/>
      <c r="K119" s="63"/>
    </row>
    <row r="120" spans="1:11" ht="15" customHeight="1">
      <c r="A120" s="241" t="s">
        <v>1112</v>
      </c>
      <c r="B120" s="52">
        <v>119</v>
      </c>
      <c r="C120" s="82" t="s">
        <v>652</v>
      </c>
      <c r="D120" s="66" t="s">
        <v>1037</v>
      </c>
      <c r="E120" s="66" t="s">
        <v>1238</v>
      </c>
      <c r="F120" s="236" t="s">
        <v>778</v>
      </c>
      <c r="G120" s="66" t="s">
        <v>1038</v>
      </c>
      <c r="H120" s="66" t="s">
        <v>886</v>
      </c>
      <c r="I120" s="102" t="s">
        <v>1029</v>
      </c>
      <c r="J120" s="63"/>
      <c r="K120" s="63"/>
    </row>
    <row r="121" spans="1:11" ht="15" customHeight="1">
      <c r="A121" s="241" t="s">
        <v>1113</v>
      </c>
      <c r="B121" s="52">
        <v>121</v>
      </c>
      <c r="C121" s="82" t="s">
        <v>652</v>
      </c>
      <c r="D121" s="66" t="s">
        <v>1041</v>
      </c>
      <c r="E121" s="66" t="s">
        <v>1042</v>
      </c>
      <c r="F121" s="236" t="s">
        <v>778</v>
      </c>
      <c r="G121" s="66" t="s">
        <v>1041</v>
      </c>
      <c r="H121" s="66" t="s">
        <v>795</v>
      </c>
      <c r="I121" s="102" t="s">
        <v>1030</v>
      </c>
      <c r="J121" s="63"/>
      <c r="K121" s="63"/>
    </row>
    <row r="122" spans="1:11" ht="15" customHeight="1">
      <c r="A122" s="241" t="s">
        <v>1114</v>
      </c>
      <c r="B122" s="52">
        <v>122</v>
      </c>
      <c r="C122" s="82" t="s">
        <v>677</v>
      </c>
      <c r="D122" s="66" t="s">
        <v>1166</v>
      </c>
      <c r="E122" s="66" t="s">
        <v>1231</v>
      </c>
      <c r="F122" s="236" t="s">
        <v>778</v>
      </c>
      <c r="G122" s="66"/>
      <c r="H122" s="66" t="s">
        <v>1044</v>
      </c>
      <c r="I122" s="102" t="s">
        <v>1032</v>
      </c>
      <c r="J122" s="63"/>
      <c r="K122" s="63"/>
    </row>
    <row r="123" spans="1:11" ht="15" customHeight="1">
      <c r="A123" s="241" t="s">
        <v>1115</v>
      </c>
      <c r="B123" s="52">
        <v>123</v>
      </c>
      <c r="C123" s="82" t="s">
        <v>655</v>
      </c>
      <c r="D123" s="66" t="s">
        <v>1046</v>
      </c>
      <c r="E123" s="66" t="s">
        <v>1248</v>
      </c>
      <c r="F123" s="236" t="s">
        <v>778</v>
      </c>
      <c r="G123" s="66" t="s">
        <v>1046</v>
      </c>
      <c r="H123" s="66" t="s">
        <v>879</v>
      </c>
      <c r="I123" s="102" t="s">
        <v>1034</v>
      </c>
      <c r="J123" s="63"/>
      <c r="K123" s="63"/>
    </row>
    <row r="124" spans="1:11" ht="15" customHeight="1">
      <c r="A124" s="241" t="s">
        <v>1116</v>
      </c>
      <c r="B124" s="52">
        <v>124</v>
      </c>
      <c r="C124" s="82" t="s">
        <v>655</v>
      </c>
      <c r="D124" s="66" t="s">
        <v>1047</v>
      </c>
      <c r="E124" s="66" t="s">
        <v>1048</v>
      </c>
      <c r="F124" s="236" t="s">
        <v>778</v>
      </c>
      <c r="G124" s="66" t="s">
        <v>1158</v>
      </c>
      <c r="H124" s="66" t="s">
        <v>845</v>
      </c>
      <c r="I124" s="102" t="s">
        <v>1036</v>
      </c>
      <c r="J124" s="63"/>
      <c r="K124" s="63"/>
    </row>
    <row r="125" spans="1:11" ht="15" customHeight="1">
      <c r="A125" s="241" t="s">
        <v>1117</v>
      </c>
      <c r="B125" s="52">
        <v>125</v>
      </c>
      <c r="C125" s="82" t="s">
        <v>654</v>
      </c>
      <c r="D125" s="66" t="s">
        <v>723</v>
      </c>
      <c r="E125" s="66" t="s">
        <v>1249</v>
      </c>
      <c r="F125" s="236" t="s">
        <v>778</v>
      </c>
      <c r="G125" s="66" t="s">
        <v>724</v>
      </c>
      <c r="H125" s="66" t="s">
        <v>725</v>
      </c>
      <c r="I125" s="102" t="s">
        <v>1039</v>
      </c>
      <c r="J125" s="63"/>
      <c r="K125" s="63"/>
    </row>
    <row r="126" spans="1:11" ht="15" customHeight="1">
      <c r="A126" s="241" t="s">
        <v>1118</v>
      </c>
      <c r="B126" s="52">
        <v>126</v>
      </c>
      <c r="C126" s="82" t="s">
        <v>652</v>
      </c>
      <c r="D126" s="66" t="s">
        <v>1194</v>
      </c>
      <c r="E126" s="66" t="s">
        <v>1049</v>
      </c>
      <c r="F126" s="236" t="s">
        <v>778</v>
      </c>
      <c r="G126" s="66" t="s">
        <v>1049</v>
      </c>
      <c r="H126" s="66" t="s">
        <v>1167</v>
      </c>
      <c r="I126" s="102" t="s">
        <v>1040</v>
      </c>
      <c r="J126" s="63"/>
      <c r="K126" s="63"/>
    </row>
    <row r="127" spans="1:11" ht="15" customHeight="1">
      <c r="A127" s="241" t="s">
        <v>1119</v>
      </c>
      <c r="B127" s="52">
        <v>128</v>
      </c>
      <c r="C127" s="82" t="s">
        <v>1050</v>
      </c>
      <c r="D127" s="66" t="s">
        <v>1051</v>
      </c>
      <c r="E127" s="66" t="s">
        <v>1239</v>
      </c>
      <c r="F127" s="236" t="s">
        <v>778</v>
      </c>
      <c r="G127" s="66" t="s">
        <v>1052</v>
      </c>
      <c r="H127" s="66" t="s">
        <v>845</v>
      </c>
      <c r="I127" s="102" t="s">
        <v>1043</v>
      </c>
      <c r="J127" s="63"/>
      <c r="K127" s="63"/>
    </row>
    <row r="128" spans="1:11" ht="15" customHeight="1">
      <c r="A128" s="241" t="s">
        <v>1120</v>
      </c>
      <c r="B128" s="52">
        <v>129</v>
      </c>
      <c r="C128" s="82" t="s">
        <v>1050</v>
      </c>
      <c r="D128" s="66" t="s">
        <v>1053</v>
      </c>
      <c r="E128" s="66" t="s">
        <v>1054</v>
      </c>
      <c r="F128" s="236" t="s">
        <v>778</v>
      </c>
      <c r="G128" s="66" t="s">
        <v>1065</v>
      </c>
      <c r="H128" s="66" t="s">
        <v>886</v>
      </c>
      <c r="I128" s="102" t="s">
        <v>1045</v>
      </c>
      <c r="J128" s="63"/>
      <c r="K128" s="63"/>
    </row>
  </sheetData>
  <sheetProtection/>
  <autoFilter ref="A7:I128"/>
  <printOptions horizontalCentered="1"/>
  <pageMargins left="0" right="0" top="0" bottom="0" header="0" footer="0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5.28125" style="13" customWidth="1"/>
    <col min="3" max="3" width="6.00390625" style="209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10" customWidth="1"/>
    <col min="10" max="10" width="9.140625" style="2" customWidth="1"/>
  </cols>
  <sheetData>
    <row r="1" spans="1:9" ht="9" customHeight="1">
      <c r="A1" s="47"/>
      <c r="B1" s="47"/>
      <c r="C1" s="188"/>
      <c r="D1" s="50"/>
      <c r="E1" s="31"/>
      <c r="F1" s="43"/>
      <c r="G1" s="31"/>
      <c r="H1" s="31"/>
      <c r="I1" s="189"/>
    </row>
    <row r="2" spans="1:9" ht="15" customHeight="1">
      <c r="A2" s="280" t="str">
        <f>Startlist!$F2</f>
        <v>Lõuna-Eesti Rahvaralli</v>
      </c>
      <c r="B2" s="280"/>
      <c r="C2" s="289"/>
      <c r="D2" s="289"/>
      <c r="E2" s="289"/>
      <c r="F2" s="289"/>
      <c r="G2" s="289"/>
      <c r="H2" s="289"/>
      <c r="I2" s="289"/>
    </row>
    <row r="3" spans="1:9" ht="15.75">
      <c r="A3" s="280" t="str">
        <f>Startlist!$F3</f>
        <v>16.09.2023</v>
      </c>
      <c r="B3" s="280"/>
      <c r="C3" s="289"/>
      <c r="D3" s="289"/>
      <c r="E3" s="289"/>
      <c r="F3" s="289"/>
      <c r="G3" s="289"/>
      <c r="H3" s="289"/>
      <c r="I3" s="289"/>
    </row>
    <row r="4" spans="1:9" ht="15.75">
      <c r="A4" s="280" t="str">
        <f>Startlist!$F4</f>
        <v>Haanja, Võrumaa</v>
      </c>
      <c r="B4" s="280"/>
      <c r="C4" s="289"/>
      <c r="D4" s="289"/>
      <c r="E4" s="289"/>
      <c r="F4" s="289"/>
      <c r="G4" s="289"/>
      <c r="H4" s="289"/>
      <c r="I4" s="289"/>
    </row>
    <row r="5" spans="1:9" ht="15" customHeight="1">
      <c r="A5" s="47"/>
      <c r="B5" s="47"/>
      <c r="C5" s="188"/>
      <c r="D5" s="50"/>
      <c r="E5" s="31"/>
      <c r="F5" s="31"/>
      <c r="G5" s="31"/>
      <c r="H5" s="31"/>
      <c r="I5" s="190"/>
    </row>
    <row r="6" spans="1:10" ht="15.75" customHeight="1">
      <c r="A6" s="191"/>
      <c r="B6" s="191"/>
      <c r="C6" s="192" t="s">
        <v>684</v>
      </c>
      <c r="D6" s="193"/>
      <c r="E6" s="191"/>
      <c r="F6" s="191"/>
      <c r="G6" s="191"/>
      <c r="H6" s="191"/>
      <c r="I6" s="194"/>
      <c r="J6" s="195"/>
    </row>
    <row r="7" spans="1:10" ht="12.75">
      <c r="A7" s="226" t="s">
        <v>1214</v>
      </c>
      <c r="B7" s="227" t="s">
        <v>1215</v>
      </c>
      <c r="C7" s="196" t="s">
        <v>739</v>
      </c>
      <c r="D7" s="197"/>
      <c r="E7" s="198" t="s">
        <v>775</v>
      </c>
      <c r="F7" s="197"/>
      <c r="G7" s="199" t="s">
        <v>690</v>
      </c>
      <c r="H7" s="200" t="s">
        <v>689</v>
      </c>
      <c r="I7" s="201" t="s">
        <v>776</v>
      </c>
      <c r="J7" s="195"/>
    </row>
    <row r="8" spans="1:10" ht="15" customHeight="1">
      <c r="A8" s="202">
        <v>1</v>
      </c>
      <c r="B8" s="225">
        <f>COUNTIF($D$1:D7,D8)+1</f>
        <v>1</v>
      </c>
      <c r="C8" s="203">
        <v>37</v>
      </c>
      <c r="D8" s="204" t="str">
        <f>VLOOKUP(C8,'Champ Classes'!A:B,2,FALSE)</f>
        <v>4WD</v>
      </c>
      <c r="E8" s="205" t="str">
        <f>CONCATENATE(VLOOKUP(C8,Startlist!B:H,3,FALSE)," / ",VLOOKUP(C8,Startlist!B:H,4,FALSE))</f>
        <v>Martin Vaga / Kristian Teern</v>
      </c>
      <c r="F8" s="206" t="str">
        <f>VLOOKUP(C8,Startlist!B:F,5,FALSE)</f>
        <v>EST</v>
      </c>
      <c r="G8" s="205" t="str">
        <f>VLOOKUP(C8,Startlist!B:H,7,FALSE)</f>
        <v>Mitsubishi Lancer Evo 8</v>
      </c>
      <c r="H8" s="205" t="str">
        <f>IF(VLOOKUP(C8,Startlist!B:H,6,FALSE)="","",VLOOKUP(C8,Startlist!B:H,6,FALSE))</f>
        <v>Thule Motorsport</v>
      </c>
      <c r="I8" s="207" t="str">
        <f>IF(VLOOKUP(C8,Results!B:L,10,FALSE)="","Retired",VLOOKUP(C8,Results!B:L,10,FALSE))</f>
        <v>26.53,6</v>
      </c>
      <c r="J8" s="208"/>
    </row>
    <row r="9" spans="1:10" ht="15" customHeight="1">
      <c r="A9" s="202">
        <f>A8+1</f>
        <v>2</v>
      </c>
      <c r="B9" s="225">
        <f>COUNTIF($D$1:D8,D9)+1</f>
        <v>2</v>
      </c>
      <c r="C9" s="203">
        <v>41</v>
      </c>
      <c r="D9" s="204" t="str">
        <f>VLOOKUP(C9,'Champ Classes'!A:B,2,FALSE)</f>
        <v>4WD</v>
      </c>
      <c r="E9" s="205" t="str">
        <f>CONCATENATE(VLOOKUP(C9,Startlist!B:H,3,FALSE)," / ",VLOOKUP(C9,Startlist!B:H,4,FALSE))</f>
        <v>Robin Pruul / Rein Tikka</v>
      </c>
      <c r="F9" s="206" t="str">
        <f>VLOOKUP(C9,Startlist!B:F,5,FALSE)</f>
        <v>EST</v>
      </c>
      <c r="G9" s="205" t="str">
        <f>VLOOKUP(C9,Startlist!B:H,7,FALSE)</f>
        <v>Subaru Impreza</v>
      </c>
      <c r="H9" s="205" t="str">
        <f>IF(VLOOKUP(C9,Startlist!B:H,6,FALSE)="","",VLOOKUP(C9,Startlist!B:H,6,FALSE))</f>
        <v>HRK</v>
      </c>
      <c r="I9" s="207" t="str">
        <f>IF(VLOOKUP(C9,Results!B:L,10,FALSE)="","Retired",VLOOKUP(C9,Results!B:L,10,FALSE))</f>
        <v>27.03,9</v>
      </c>
      <c r="J9" s="208"/>
    </row>
    <row r="10" spans="1:10" ht="15" customHeight="1">
      <c r="A10" s="202">
        <f aca="true" t="shared" si="0" ref="A10:A73">A9+1</f>
        <v>3</v>
      </c>
      <c r="B10" s="225">
        <f>COUNTIF($D$1:D9,D10)+1</f>
        <v>3</v>
      </c>
      <c r="C10" s="203">
        <v>42</v>
      </c>
      <c r="D10" s="204" t="str">
        <f>VLOOKUP(C10,'Champ Classes'!A:B,2,FALSE)</f>
        <v>4WD</v>
      </c>
      <c r="E10" s="205" t="str">
        <f>CONCATENATE(VLOOKUP(C10,Startlist!B:H,3,FALSE)," / ",VLOOKUP(C10,Startlist!B:H,4,FALSE))</f>
        <v>Marko Eespakk / Eva Lota Eespakk</v>
      </c>
      <c r="F10" s="206" t="str">
        <f>VLOOKUP(C10,Startlist!B:F,5,FALSE)</f>
        <v>EST</v>
      </c>
      <c r="G10" s="205" t="str">
        <f>VLOOKUP(C10,Startlist!B:H,7,FALSE)</f>
        <v>Volkswagen Golf</v>
      </c>
      <c r="H10" s="205" t="str">
        <f>IF(VLOOKUP(C10,Startlist!B:H,6,FALSE)="","",VLOOKUP(C10,Startlist!B:H,6,FALSE))</f>
        <v>HRK</v>
      </c>
      <c r="I10" s="207" t="str">
        <f>IF(VLOOKUP(C10,Results!B:L,10,FALSE)="","Retired",VLOOKUP(C10,Results!B:L,10,FALSE))</f>
        <v>27.19,0</v>
      </c>
      <c r="J10" s="208"/>
    </row>
    <row r="11" spans="1:10" ht="15" customHeight="1">
      <c r="A11" s="202">
        <f t="shared" si="0"/>
        <v>4</v>
      </c>
      <c r="B11" s="225">
        <f>COUNTIF($D$1:D10,D11)+1</f>
        <v>4</v>
      </c>
      <c r="C11" s="203">
        <v>40</v>
      </c>
      <c r="D11" s="204" t="str">
        <f>VLOOKUP(C11,'Champ Classes'!A:B,2,FALSE)</f>
        <v>4WD</v>
      </c>
      <c r="E11" s="205" t="str">
        <f>CONCATENATE(VLOOKUP(C11,Startlist!B:H,3,FALSE)," / ",VLOOKUP(C11,Startlist!B:H,4,FALSE))</f>
        <v>Kevin Kangur / Oti Maat</v>
      </c>
      <c r="F11" s="206" t="str">
        <f>VLOOKUP(C11,Startlist!B:F,5,FALSE)</f>
        <v>EST</v>
      </c>
      <c r="G11" s="205" t="str">
        <f>VLOOKUP(C11,Startlist!B:H,7,FALSE)</f>
        <v>Subaru Impreza WRX STI</v>
      </c>
      <c r="H11" s="205">
        <f>IF(VLOOKUP(C11,Startlist!B:H,6,FALSE)="","",VLOOKUP(C11,Startlist!B:H,6,FALSE))</f>
      </c>
      <c r="I11" s="207" t="str">
        <f>IF(VLOOKUP(C11,Results!B:L,10,FALSE)="","Retired",VLOOKUP(C11,Results!B:L,10,FALSE))</f>
        <v>27.23,5</v>
      </c>
      <c r="J11" s="208"/>
    </row>
    <row r="12" spans="1:10" ht="15" customHeight="1">
      <c r="A12" s="202">
        <f t="shared" si="0"/>
        <v>5</v>
      </c>
      <c r="B12" s="225">
        <f>COUNTIF($D$1:D11,D12)+1</f>
        <v>5</v>
      </c>
      <c r="C12" s="203">
        <v>47</v>
      </c>
      <c r="D12" s="204" t="str">
        <f>VLOOKUP(C12,'Champ Classes'!A:B,2,FALSE)</f>
        <v>4WD</v>
      </c>
      <c r="E12" s="205" t="str">
        <f>CONCATENATE(VLOOKUP(C12,Startlist!B:H,3,FALSE)," / ",VLOOKUP(C12,Startlist!B:H,4,FALSE))</f>
        <v>Mirek Matikainen / Elton Gutmann</v>
      </c>
      <c r="F12" s="206" t="str">
        <f>VLOOKUP(C12,Startlist!B:F,5,FALSE)</f>
        <v>EST</v>
      </c>
      <c r="G12" s="205" t="str">
        <f>VLOOKUP(C12,Startlist!B:H,7,FALSE)</f>
        <v>Subaru Impreza WRX STI</v>
      </c>
      <c r="H12" s="205" t="str">
        <f>IF(VLOOKUP(C12,Startlist!B:H,6,FALSE)="","",VLOOKUP(C12,Startlist!B:H,6,FALSE))</f>
        <v>Mirek Matikainen</v>
      </c>
      <c r="I12" s="207" t="str">
        <f>IF(VLOOKUP(C12,Results!B:L,10,FALSE)="","Retired",VLOOKUP(C12,Results!B:L,10,FALSE))</f>
        <v>27.26,4</v>
      </c>
      <c r="J12" s="208"/>
    </row>
    <row r="13" spans="1:10" ht="15" customHeight="1">
      <c r="A13" s="202">
        <f t="shared" si="0"/>
        <v>6</v>
      </c>
      <c r="B13" s="225">
        <f>COUNTIF($D$1:D12,D13)+1</f>
        <v>1</v>
      </c>
      <c r="C13" s="203">
        <v>46</v>
      </c>
      <c r="D13" s="204" t="str">
        <f>VLOOKUP(C13,'Champ Classes'!A:B,2,FALSE)</f>
        <v>2WD-ST</v>
      </c>
      <c r="E13" s="205" t="str">
        <f>CONCATENATE(VLOOKUP(C13,Startlist!B:H,3,FALSE)," / ",VLOOKUP(C13,Startlist!B:H,4,FALSE))</f>
        <v>Ranno Saar / Hardy Runtel</v>
      </c>
      <c r="F13" s="206" t="str">
        <f>VLOOKUP(C13,Startlist!B:F,5,FALSE)</f>
        <v>EST</v>
      </c>
      <c r="G13" s="205" t="str">
        <f>VLOOKUP(C13,Startlist!B:H,7,FALSE)</f>
        <v>BMW 318</v>
      </c>
      <c r="H13" s="205" t="str">
        <f>IF(VLOOKUP(C13,Startlist!B:H,6,FALSE)="","",VLOOKUP(C13,Startlist!B:H,6,FALSE))</f>
        <v>Hardy Runtel</v>
      </c>
      <c r="I13" s="207" t="str">
        <f>IF(VLOOKUP(C13,Results!B:L,10,FALSE)="","Retired",VLOOKUP(C13,Results!B:L,10,FALSE))</f>
        <v>27.31,4</v>
      </c>
      <c r="J13" s="208"/>
    </row>
    <row r="14" spans="1:10" ht="15" customHeight="1">
      <c r="A14" s="202">
        <f t="shared" si="0"/>
        <v>7</v>
      </c>
      <c r="B14" s="225">
        <f>COUNTIF($D$1:D13,D14)+1</f>
        <v>6</v>
      </c>
      <c r="C14" s="203">
        <v>56</v>
      </c>
      <c r="D14" s="204" t="str">
        <f>VLOOKUP(C14,'Champ Classes'!A:B,2,FALSE)</f>
        <v>4WD</v>
      </c>
      <c r="E14" s="205" t="str">
        <f>CONCATENATE(VLOOKUP(C14,Startlist!B:H,3,FALSE)," / ",VLOOKUP(C14,Startlist!B:H,4,FALSE))</f>
        <v>Kristjan Hansson / Kalmer Kase</v>
      </c>
      <c r="F14" s="206" t="str">
        <f>VLOOKUP(C14,Startlist!B:F,5,FALSE)</f>
        <v>EST</v>
      </c>
      <c r="G14" s="205" t="str">
        <f>VLOOKUP(C14,Startlist!B:H,7,FALSE)</f>
        <v>Subaru Impreza WRX STI</v>
      </c>
      <c r="H14" s="205" t="str">
        <f>IF(VLOOKUP(C14,Startlist!B:H,6,FALSE)="","",VLOOKUP(C14,Startlist!B:H,6,FALSE))</f>
        <v>Rehvidpluss</v>
      </c>
      <c r="I14" s="207" t="str">
        <f>IF(VLOOKUP(C14,Results!B:L,10,FALSE)="","Retired",VLOOKUP(C14,Results!B:L,10,FALSE))</f>
        <v>28.00,8</v>
      </c>
      <c r="J14" s="208"/>
    </row>
    <row r="15" spans="1:10" ht="15" customHeight="1">
      <c r="A15" s="202">
        <f t="shared" si="0"/>
        <v>8</v>
      </c>
      <c r="B15" s="225">
        <f>COUNTIF($D$1:D14,D15)+1</f>
        <v>2</v>
      </c>
      <c r="C15" s="203">
        <v>65</v>
      </c>
      <c r="D15" s="204" t="str">
        <f>VLOOKUP(C15,'Champ Classes'!A:B,2,FALSE)</f>
        <v>2WD-ST</v>
      </c>
      <c r="E15" s="205" t="str">
        <f>CONCATENATE(VLOOKUP(C15,Startlist!B:H,3,FALSE)," / ",VLOOKUP(C15,Startlist!B:H,4,FALSE))</f>
        <v>Kevin Ruddi / Geilo Valdmann</v>
      </c>
      <c r="F15" s="206" t="str">
        <f>VLOOKUP(C15,Startlist!B:F,5,FALSE)</f>
        <v>EST</v>
      </c>
      <c r="G15" s="205" t="str">
        <f>VLOOKUP(C15,Startlist!B:H,7,FALSE)</f>
        <v>BMW 316I</v>
      </c>
      <c r="H15" s="205" t="str">
        <f>IF(VLOOKUP(C15,Startlist!B:H,6,FALSE)="","",VLOOKUP(C15,Startlist!B:H,6,FALSE))</f>
        <v>Käru Tehnikaklubi</v>
      </c>
      <c r="I15" s="207" t="str">
        <f>IF(VLOOKUP(C15,Results!B:L,10,FALSE)="","Retired",VLOOKUP(C15,Results!B:L,10,FALSE))</f>
        <v>28.03,9</v>
      </c>
      <c r="J15" s="208"/>
    </row>
    <row r="16" spans="1:10" ht="15" customHeight="1">
      <c r="A16" s="202">
        <f t="shared" si="0"/>
        <v>9</v>
      </c>
      <c r="B16" s="225">
        <f>COUNTIF($D$1:D15,D16)+1</f>
        <v>3</v>
      </c>
      <c r="C16" s="203">
        <v>55</v>
      </c>
      <c r="D16" s="204" t="str">
        <f>VLOOKUP(C16,'Champ Classes'!A:B,2,FALSE)</f>
        <v>2WD-ST</v>
      </c>
      <c r="E16" s="205" t="str">
        <f>CONCATENATE(VLOOKUP(C16,Startlist!B:H,3,FALSE)," / ",VLOOKUP(C16,Startlist!B:H,4,FALSE))</f>
        <v>Martin Ottis / Kadri Paiste</v>
      </c>
      <c r="F16" s="206" t="str">
        <f>VLOOKUP(C16,Startlist!B:F,5,FALSE)</f>
        <v>EST</v>
      </c>
      <c r="G16" s="205" t="str">
        <f>VLOOKUP(C16,Startlist!B:H,7,FALSE)</f>
        <v>BMW 318I</v>
      </c>
      <c r="H16" s="205" t="str">
        <f>IF(VLOOKUP(C16,Startlist!B:H,6,FALSE)="","",VLOOKUP(C16,Startlist!B:H,6,FALSE))</f>
        <v>DL Racing</v>
      </c>
      <c r="I16" s="207" t="str">
        <f>IF(VLOOKUP(C16,Results!B:L,10,FALSE)="","Retired",VLOOKUP(C16,Results!B:L,10,FALSE))</f>
        <v>28.05,7</v>
      </c>
      <c r="J16" s="208"/>
    </row>
    <row r="17" spans="1:10" ht="15" customHeight="1">
      <c r="A17" s="202">
        <f t="shared" si="0"/>
        <v>10</v>
      </c>
      <c r="B17" s="225">
        <f>COUNTIF($D$1:D16,D17)+1</f>
        <v>1</v>
      </c>
      <c r="C17" s="203">
        <v>36</v>
      </c>
      <c r="D17" s="204" t="str">
        <f>VLOOKUP(C17,'Champ Classes'!A:B,2,FALSE)</f>
        <v>J18</v>
      </c>
      <c r="E17" s="205" t="str">
        <f>CONCATENATE(VLOOKUP(C17,Startlist!B:H,3,FALSE)," / ",VLOOKUP(C17,Startlist!B:H,4,FALSE))</f>
        <v>Joosep Planken / Taavi Lassmann</v>
      </c>
      <c r="F17" s="206" t="str">
        <f>VLOOKUP(C17,Startlist!B:F,5,FALSE)</f>
        <v>EST</v>
      </c>
      <c r="G17" s="205" t="str">
        <f>VLOOKUP(C17,Startlist!B:H,7,FALSE)</f>
        <v>Honda CRX</v>
      </c>
      <c r="H17" s="205" t="str">
        <f>IF(VLOOKUP(C17,Startlist!B:H,6,FALSE)="","",VLOOKUP(C17,Startlist!B:H,6,FALSE))</f>
        <v>Joosep Planken</v>
      </c>
      <c r="I17" s="207" t="str">
        <f>IF(VLOOKUP(C17,Results!B:L,10,FALSE)="","Retired",VLOOKUP(C17,Results!B:L,10,FALSE))</f>
        <v>28.07,9</v>
      </c>
      <c r="J17" s="208"/>
    </row>
    <row r="18" spans="1:10" ht="15" customHeight="1">
      <c r="A18" s="202">
        <f t="shared" si="0"/>
        <v>11</v>
      </c>
      <c r="B18" s="225">
        <f>COUNTIF($D$1:D17,D18)+1</f>
        <v>4</v>
      </c>
      <c r="C18" s="203">
        <v>54</v>
      </c>
      <c r="D18" s="204" t="str">
        <f>VLOOKUP(C18,'Champ Classes'!A:B,2,FALSE)</f>
        <v>2WD-ST</v>
      </c>
      <c r="E18" s="205" t="str">
        <f>CONCATENATE(VLOOKUP(C18,Startlist!B:H,3,FALSE)," / ",VLOOKUP(C18,Startlist!B:H,4,FALSE))</f>
        <v>Harold Vilson / Margo Mitt</v>
      </c>
      <c r="F18" s="206" t="str">
        <f>VLOOKUP(C18,Startlist!B:F,5,FALSE)</f>
        <v>EST</v>
      </c>
      <c r="G18" s="205" t="str">
        <f>VLOOKUP(C18,Startlist!B:H,7,FALSE)</f>
        <v>BMW 323I</v>
      </c>
      <c r="H18" s="205" t="str">
        <f>IF(VLOOKUP(C18,Startlist!B:H,6,FALSE)="","",VLOOKUP(C18,Startlist!B:H,6,FALSE))</f>
        <v>WKND Racing</v>
      </c>
      <c r="I18" s="207" t="str">
        <f>IF(VLOOKUP(C18,Results!B:L,10,FALSE)="","Retired",VLOOKUP(C18,Results!B:L,10,FALSE))</f>
        <v>28.15,8</v>
      </c>
      <c r="J18" s="208"/>
    </row>
    <row r="19" spans="1:10" ht="15" customHeight="1">
      <c r="A19" s="202">
        <f t="shared" si="0"/>
        <v>12</v>
      </c>
      <c r="B19" s="225">
        <f>COUNTIF($D$1:D18,D19)+1</f>
        <v>7</v>
      </c>
      <c r="C19" s="203">
        <v>71</v>
      </c>
      <c r="D19" s="204" t="str">
        <f>VLOOKUP(C19,'Champ Classes'!A:B,2,FALSE)</f>
        <v>4WD</v>
      </c>
      <c r="E19" s="205" t="str">
        <f>CONCATENATE(VLOOKUP(C19,Startlist!B:H,3,FALSE)," / ",VLOOKUP(C19,Startlist!B:H,4,FALSE))</f>
        <v>Kaarel Sangernebo / Hendrik Kers</v>
      </c>
      <c r="F19" s="206" t="str">
        <f>VLOOKUP(C19,Startlist!B:F,5,FALSE)</f>
        <v>EST</v>
      </c>
      <c r="G19" s="205" t="str">
        <f>VLOOKUP(C19,Startlist!B:H,7,FALSE)</f>
        <v>Mitsubishi Lancer Evo 10</v>
      </c>
      <c r="H19" s="205" t="str">
        <f>IF(VLOOKUP(C19,Startlist!B:H,6,FALSE)="","",VLOOKUP(C19,Startlist!B:H,6,FALSE))</f>
        <v>Kaarel Sangernebo</v>
      </c>
      <c r="I19" s="207" t="str">
        <f>IF(VLOOKUP(C19,Results!B:L,10,FALSE)="","Retired",VLOOKUP(C19,Results!B:L,10,FALSE))</f>
        <v>28.17,1</v>
      </c>
      <c r="J19" s="208"/>
    </row>
    <row r="20" spans="1:10" ht="15" customHeight="1">
      <c r="A20" s="202">
        <f t="shared" si="0"/>
        <v>13</v>
      </c>
      <c r="B20" s="225">
        <f>COUNTIF($D$1:D19,D20)+1</f>
        <v>5</v>
      </c>
      <c r="C20" s="203">
        <v>61</v>
      </c>
      <c r="D20" s="204" t="str">
        <f>VLOOKUP(C20,'Champ Classes'!A:B,2,FALSE)</f>
        <v>2WD-ST</v>
      </c>
      <c r="E20" s="205" t="str">
        <f>CONCATENATE(VLOOKUP(C20,Startlist!B:H,3,FALSE)," / ",VLOOKUP(C20,Startlist!B:H,4,FALSE))</f>
        <v>Meelis Lember / Mihkel Rasu</v>
      </c>
      <c r="F20" s="206" t="str">
        <f>VLOOKUP(C20,Startlist!B:F,5,FALSE)</f>
        <v>EST</v>
      </c>
      <c r="G20" s="205" t="str">
        <f>VLOOKUP(C20,Startlist!B:H,7,FALSE)</f>
        <v>BMW 316</v>
      </c>
      <c r="H20" s="205">
        <f>IF(VLOOKUP(C20,Startlist!B:H,6,FALSE)="","",VLOOKUP(C20,Startlist!B:H,6,FALSE))</f>
      </c>
      <c r="I20" s="207" t="str">
        <f>IF(VLOOKUP(C20,Results!B:L,10,FALSE)="","Retired",VLOOKUP(C20,Results!B:L,10,FALSE))</f>
        <v>28.20,7</v>
      </c>
      <c r="J20" s="208"/>
    </row>
    <row r="21" spans="1:10" ht="15" customHeight="1">
      <c r="A21" s="202">
        <f t="shared" si="0"/>
        <v>14</v>
      </c>
      <c r="B21" s="225">
        <f>COUNTIF($D$1:D20,D21)+1</f>
        <v>1</v>
      </c>
      <c r="C21" s="203">
        <v>53</v>
      </c>
      <c r="D21" s="204" t="str">
        <f>VLOOKUP(C21,'Champ Classes'!A:B,2,FALSE)</f>
        <v>2WD-VE</v>
      </c>
      <c r="E21" s="205" t="str">
        <f>CONCATENATE(VLOOKUP(C21,Startlist!B:H,3,FALSE)," / ",VLOOKUP(C21,Startlist!B:H,4,FALSE))</f>
        <v>Elvis Leinberg / Estrit Aasma</v>
      </c>
      <c r="F21" s="206" t="str">
        <f>VLOOKUP(C21,Startlist!B:F,5,FALSE)</f>
        <v>EST</v>
      </c>
      <c r="G21" s="205" t="str">
        <f>VLOOKUP(C21,Startlist!B:H,7,FALSE)</f>
        <v>Honda Civic</v>
      </c>
      <c r="H21" s="205" t="str">
        <f>IF(VLOOKUP(C21,Startlist!B:H,6,FALSE)="","",VLOOKUP(C21,Startlist!B:H,6,FALSE))</f>
        <v>Juuru Tehnikaklubi</v>
      </c>
      <c r="I21" s="207" t="str">
        <f>IF(VLOOKUP(C21,Results!B:L,10,FALSE)="","Retired",VLOOKUP(C21,Results!B:L,10,FALSE))</f>
        <v>28.25,8</v>
      </c>
      <c r="J21" s="208"/>
    </row>
    <row r="22" spans="1:9" ht="15">
      <c r="A22" s="202">
        <f t="shared" si="0"/>
        <v>15</v>
      </c>
      <c r="B22" s="225">
        <f>COUNTIF($D$1:D21,D22)+1</f>
        <v>6</v>
      </c>
      <c r="C22" s="203">
        <v>39</v>
      </c>
      <c r="D22" s="204" t="str">
        <f>VLOOKUP(C22,'Champ Classes'!A:B,2,FALSE)</f>
        <v>2WD-ST</v>
      </c>
      <c r="E22" s="205" t="str">
        <f>CONCATENATE(VLOOKUP(C22,Startlist!B:H,3,FALSE)," / ",VLOOKUP(C22,Startlist!B:H,4,FALSE))</f>
        <v>Joosep Ausmees / Tauri Olesk</v>
      </c>
      <c r="F22" s="206" t="str">
        <f>VLOOKUP(C22,Startlist!B:F,5,FALSE)</f>
        <v>EST</v>
      </c>
      <c r="G22" s="205" t="str">
        <f>VLOOKUP(C22,Startlist!B:H,7,FALSE)</f>
        <v>BMW 328</v>
      </c>
      <c r="H22" s="205" t="str">
        <f>IF(VLOOKUP(C22,Startlist!B:H,6,FALSE)="","",VLOOKUP(C22,Startlist!B:H,6,FALSE))</f>
        <v>Thule Motorsport</v>
      </c>
      <c r="I22" s="207" t="str">
        <f>IF(VLOOKUP(C22,Results!B:L,10,FALSE)="","Retired",VLOOKUP(C22,Results!B:L,10,FALSE))</f>
        <v>28.26,2</v>
      </c>
    </row>
    <row r="23" spans="1:9" ht="15">
      <c r="A23" s="202">
        <f t="shared" si="0"/>
        <v>16</v>
      </c>
      <c r="B23" s="225">
        <f>COUNTIF($D$1:D22,D23)+1</f>
        <v>1</v>
      </c>
      <c r="C23" s="203">
        <v>48</v>
      </c>
      <c r="D23" s="204" t="str">
        <f>VLOOKUP(C23,'Champ Classes'!A:B,2,FALSE)</f>
        <v>2WD-SE</v>
      </c>
      <c r="E23" s="205" t="str">
        <f>CONCATENATE(VLOOKUP(C23,Startlist!B:H,3,FALSE)," / ",VLOOKUP(C23,Startlist!B:H,4,FALSE))</f>
        <v>Gabriel Simson / Oliver Simson</v>
      </c>
      <c r="F23" s="206" t="str">
        <f>VLOOKUP(C23,Startlist!B:F,5,FALSE)</f>
        <v>EST</v>
      </c>
      <c r="G23" s="205" t="str">
        <f>VLOOKUP(C23,Startlist!B:H,7,FALSE)</f>
        <v>Honda Civic Type-R</v>
      </c>
      <c r="H23" s="205">
        <f>IF(VLOOKUP(C23,Startlist!B:H,6,FALSE)="","",VLOOKUP(C23,Startlist!B:H,6,FALSE))</f>
      </c>
      <c r="I23" s="207" t="str">
        <f>IF(VLOOKUP(C23,Results!B:L,10,FALSE)="","Retired",VLOOKUP(C23,Results!B:L,10,FALSE))</f>
        <v>28.27,9</v>
      </c>
    </row>
    <row r="24" spans="1:9" ht="15">
      <c r="A24" s="202">
        <f t="shared" si="0"/>
        <v>17</v>
      </c>
      <c r="B24" s="225">
        <f>COUNTIF($D$1:D23,D24)+1</f>
        <v>2</v>
      </c>
      <c r="C24" s="203">
        <v>78</v>
      </c>
      <c r="D24" s="204" t="str">
        <f>VLOOKUP(C24,'Champ Classes'!A:B,2,FALSE)</f>
        <v>2WD-SE</v>
      </c>
      <c r="E24" s="205" t="str">
        <f>CONCATENATE(VLOOKUP(C24,Startlist!B:H,3,FALSE)," / ",VLOOKUP(C24,Startlist!B:H,4,FALSE))</f>
        <v>Hannes Männamets / Timo Kallingo</v>
      </c>
      <c r="F24" s="206" t="str">
        <f>VLOOKUP(C24,Startlist!B:F,5,FALSE)</f>
        <v>EST</v>
      </c>
      <c r="G24" s="205" t="str">
        <f>VLOOKUP(C24,Startlist!B:H,7,FALSE)</f>
        <v>Ford Fiesta</v>
      </c>
      <c r="H24" s="205">
        <f>IF(VLOOKUP(C24,Startlist!B:H,6,FALSE)="","",VLOOKUP(C24,Startlist!B:H,6,FALSE))</f>
      </c>
      <c r="I24" s="207" t="str">
        <f>IF(VLOOKUP(C24,Results!B:L,10,FALSE)="","Retired",VLOOKUP(C24,Results!B:L,10,FALSE))</f>
        <v>28.28,8</v>
      </c>
    </row>
    <row r="25" spans="1:9" ht="15">
      <c r="A25" s="202">
        <f t="shared" si="0"/>
        <v>18</v>
      </c>
      <c r="B25" s="225">
        <f>COUNTIF($D$1:D24,D25)+1</f>
        <v>8</v>
      </c>
      <c r="C25" s="203">
        <v>51</v>
      </c>
      <c r="D25" s="204" t="str">
        <f>VLOOKUP(C25,'Champ Classes'!A:B,2,FALSE)</f>
        <v>4WD</v>
      </c>
      <c r="E25" s="205" t="str">
        <f>CONCATENATE(VLOOKUP(C25,Startlist!B:H,3,FALSE)," / ",VLOOKUP(C25,Startlist!B:H,4,FALSE))</f>
        <v>Alex Raadik / Marko Kruus</v>
      </c>
      <c r="F25" s="206" t="str">
        <f>VLOOKUP(C25,Startlist!B:F,5,FALSE)</f>
        <v>EST</v>
      </c>
      <c r="G25" s="205" t="str">
        <f>VLOOKUP(C25,Startlist!B:H,7,FALSE)</f>
        <v>Mitsubishi Lancer Evo</v>
      </c>
      <c r="H25" s="205" t="str">
        <f>IF(VLOOKUP(C25,Startlist!B:H,6,FALSE)="","",VLOOKUP(C25,Startlist!B:H,6,FALSE))</f>
        <v>Juuru Tehnikaklubi</v>
      </c>
      <c r="I25" s="207" t="str">
        <f>IF(VLOOKUP(C25,Results!B:L,10,FALSE)="","Retired",VLOOKUP(C25,Results!B:L,10,FALSE))</f>
        <v>28.32,0</v>
      </c>
    </row>
    <row r="26" spans="1:9" ht="15">
      <c r="A26" s="202">
        <f t="shared" si="0"/>
        <v>19</v>
      </c>
      <c r="B26" s="225">
        <f>COUNTIF($D$1:D25,D26)+1</f>
        <v>7</v>
      </c>
      <c r="C26" s="203">
        <v>89</v>
      </c>
      <c r="D26" s="204" t="str">
        <f>VLOOKUP(C26,'Champ Classes'!A:B,2,FALSE)</f>
        <v>2WD-ST</v>
      </c>
      <c r="E26" s="205" t="str">
        <f>CONCATENATE(VLOOKUP(C26,Startlist!B:H,3,FALSE)," / ",VLOOKUP(C26,Startlist!B:H,4,FALSE))</f>
        <v>Magnus Laid / Jaanus Hirson</v>
      </c>
      <c r="F26" s="206" t="str">
        <f>VLOOKUP(C26,Startlist!B:F,5,FALSE)</f>
        <v>EST</v>
      </c>
      <c r="G26" s="205" t="str">
        <f>VLOOKUP(C26,Startlist!B:H,7,FALSE)</f>
        <v>BMW 323TI</v>
      </c>
      <c r="H26" s="205" t="str">
        <f>IF(VLOOKUP(C26,Startlist!B:H,6,FALSE)="","",VLOOKUP(C26,Startlist!B:H,6,FALSE))</f>
        <v>Magnus Laid</v>
      </c>
      <c r="I26" s="207" t="str">
        <f>IF(VLOOKUP(C26,Results!B:L,10,FALSE)="","Retired",VLOOKUP(C26,Results!B:L,10,FALSE))</f>
        <v>28.32,0</v>
      </c>
    </row>
    <row r="27" spans="1:9" ht="15">
      <c r="A27" s="202">
        <f t="shared" si="0"/>
        <v>20</v>
      </c>
      <c r="B27" s="225">
        <f>COUNTIF($D$1:D26,D27)+1</f>
        <v>3</v>
      </c>
      <c r="C27" s="203">
        <v>74</v>
      </c>
      <c r="D27" s="204" t="str">
        <f>VLOOKUP(C27,'Champ Classes'!A:B,2,FALSE)</f>
        <v>2WD-SE</v>
      </c>
      <c r="E27" s="205" t="str">
        <f>CONCATENATE(VLOOKUP(C27,Startlist!B:H,3,FALSE)," / ",VLOOKUP(C27,Startlist!B:H,4,FALSE))</f>
        <v>Steven Lätt / Mikk Männiste</v>
      </c>
      <c r="F27" s="206" t="str">
        <f>VLOOKUP(C27,Startlist!B:F,5,FALSE)</f>
        <v>EST</v>
      </c>
      <c r="G27" s="205" t="str">
        <f>VLOOKUP(C27,Startlist!B:H,7,FALSE)</f>
        <v>Honda Civic Type-R</v>
      </c>
      <c r="H27" s="205" t="str">
        <f>IF(VLOOKUP(C27,Startlist!B:H,6,FALSE)="","",VLOOKUP(C27,Startlist!B:H,6,FALSE))</f>
        <v>Steven Lätt</v>
      </c>
      <c r="I27" s="207" t="str">
        <f>IF(VLOOKUP(C27,Results!B:L,10,FALSE)="","Retired",VLOOKUP(C27,Results!B:L,10,FALSE))</f>
        <v>28.35,2</v>
      </c>
    </row>
    <row r="28" spans="1:9" ht="15">
      <c r="A28" s="202">
        <f t="shared" si="0"/>
        <v>21</v>
      </c>
      <c r="B28" s="225">
        <f>COUNTIF($D$1:D27,D28)+1</f>
        <v>8</v>
      </c>
      <c r="C28" s="203">
        <v>114</v>
      </c>
      <c r="D28" s="204" t="str">
        <f>VLOOKUP(C28,'Champ Classes'!A:B,2,FALSE)</f>
        <v>2WD-ST</v>
      </c>
      <c r="E28" s="205" t="str">
        <f>CONCATENATE(VLOOKUP(C28,Startlist!B:H,3,FALSE)," / ",VLOOKUP(C28,Startlist!B:H,4,FALSE))</f>
        <v>Kristjan Vidder / Evelin Mitendorf</v>
      </c>
      <c r="F28" s="206" t="str">
        <f>VLOOKUP(C28,Startlist!B:F,5,FALSE)</f>
        <v>EST</v>
      </c>
      <c r="G28" s="205" t="str">
        <f>VLOOKUP(C28,Startlist!B:H,7,FALSE)</f>
        <v>BMW 325I</v>
      </c>
      <c r="H28" s="205" t="str">
        <f>IF(VLOOKUP(C28,Startlist!B:H,6,FALSE)="","",VLOOKUP(C28,Startlist!B:H,6,FALSE))</f>
        <v>Kristjan Vidder</v>
      </c>
      <c r="I28" s="207" t="str">
        <f>IF(VLOOKUP(C28,Results!B:L,10,FALSE)="","Retired",VLOOKUP(C28,Results!B:L,10,FALSE))</f>
        <v>28.35,8</v>
      </c>
    </row>
    <row r="29" spans="1:9" ht="15">
      <c r="A29" s="202">
        <f t="shared" si="0"/>
        <v>22</v>
      </c>
      <c r="B29" s="225">
        <f>COUNTIF($D$1:D28,D29)+1</f>
        <v>2</v>
      </c>
      <c r="C29" s="203">
        <v>62</v>
      </c>
      <c r="D29" s="204" t="str">
        <f>VLOOKUP(C29,'Champ Classes'!A:B,2,FALSE)</f>
        <v>2WD-VE</v>
      </c>
      <c r="E29" s="205" t="str">
        <f>CONCATENATE(VLOOKUP(C29,Startlist!B:H,3,FALSE)," / ",VLOOKUP(C29,Startlist!B:H,4,FALSE))</f>
        <v>Magnus Lepp / Maria Trave</v>
      </c>
      <c r="F29" s="206" t="str">
        <f>VLOOKUP(C29,Startlist!B:F,5,FALSE)</f>
        <v>EST</v>
      </c>
      <c r="G29" s="205" t="str">
        <f>VLOOKUP(C29,Startlist!B:H,7,FALSE)</f>
        <v>Honda Civic</v>
      </c>
      <c r="H29" s="205" t="str">
        <f>IF(VLOOKUP(C29,Startlist!B:H,6,FALSE)="","",VLOOKUP(C29,Startlist!B:H,6,FALSE))</f>
        <v>Thule Motorsport</v>
      </c>
      <c r="I29" s="207" t="str">
        <f>IF(VLOOKUP(C29,Results!B:L,10,FALSE)="","Retired",VLOOKUP(C29,Results!B:L,10,FALSE))</f>
        <v>28.39,1</v>
      </c>
    </row>
    <row r="30" spans="1:9" ht="15">
      <c r="A30" s="202">
        <f t="shared" si="0"/>
        <v>23</v>
      </c>
      <c r="B30" s="225">
        <f>COUNTIF($D$1:D29,D30)+1</f>
        <v>4</v>
      </c>
      <c r="C30" s="203">
        <v>83</v>
      </c>
      <c r="D30" s="204" t="str">
        <f>VLOOKUP(C30,'Champ Classes'!A:B,2,FALSE)</f>
        <v>2WD-SE</v>
      </c>
      <c r="E30" s="205" t="str">
        <f>CONCATENATE(VLOOKUP(C30,Startlist!B:H,3,FALSE)," / ",VLOOKUP(C30,Startlist!B:H,4,FALSE))</f>
        <v>Imre Vanik / Janek Ojala</v>
      </c>
      <c r="F30" s="206" t="str">
        <f>VLOOKUP(C30,Startlist!B:F,5,FALSE)</f>
        <v>EST</v>
      </c>
      <c r="G30" s="205" t="str">
        <f>VLOOKUP(C30,Startlist!B:H,7,FALSE)</f>
        <v>Nissan Sunny</v>
      </c>
      <c r="H30" s="205" t="str">
        <f>IF(VLOOKUP(C30,Startlist!B:H,6,FALSE)="","",VLOOKUP(C30,Startlist!B:H,6,FALSE))</f>
        <v>Imre Vanik</v>
      </c>
      <c r="I30" s="207" t="str">
        <f>IF(VLOOKUP(C30,Results!B:L,10,FALSE)="","Retired",VLOOKUP(C30,Results!B:L,10,FALSE))</f>
        <v>28.39,9</v>
      </c>
    </row>
    <row r="31" spans="1:9" ht="15">
      <c r="A31" s="202">
        <f t="shared" si="0"/>
        <v>24</v>
      </c>
      <c r="B31" s="225">
        <f>COUNTIF($D$1:D30,D31)+1</f>
        <v>9</v>
      </c>
      <c r="C31" s="203">
        <v>44</v>
      </c>
      <c r="D31" s="204" t="str">
        <f>VLOOKUP(C31,'Champ Classes'!A:B,2,FALSE)</f>
        <v>2WD-ST</v>
      </c>
      <c r="E31" s="205" t="str">
        <f>CONCATENATE(VLOOKUP(C31,Startlist!B:H,3,FALSE)," / ",VLOOKUP(C31,Startlist!B:H,4,FALSE))</f>
        <v>Allar Õun / Janar Klauson</v>
      </c>
      <c r="F31" s="206" t="str">
        <f>VLOOKUP(C31,Startlist!B:F,5,FALSE)</f>
        <v>EST</v>
      </c>
      <c r="G31" s="205" t="str">
        <f>VLOOKUP(C31,Startlist!B:H,7,FALSE)</f>
        <v>BMW 323</v>
      </c>
      <c r="H31" s="205" t="str">
        <f>IF(VLOOKUP(C31,Startlist!B:H,6,FALSE)="","",VLOOKUP(C31,Startlist!B:H,6,FALSE))</f>
        <v>Hokikoondis Racing</v>
      </c>
      <c r="I31" s="207" t="str">
        <f>IF(VLOOKUP(C31,Results!B:L,10,FALSE)="","Retired",VLOOKUP(C31,Results!B:L,10,FALSE))</f>
        <v>28.40,9</v>
      </c>
    </row>
    <row r="32" spans="1:9" ht="15">
      <c r="A32" s="202">
        <f t="shared" si="0"/>
        <v>25</v>
      </c>
      <c r="B32" s="225">
        <f>COUNTIF($D$1:D31,D32)+1</f>
        <v>5</v>
      </c>
      <c r="C32" s="203">
        <v>67</v>
      </c>
      <c r="D32" s="204" t="str">
        <f>VLOOKUP(C32,'Champ Classes'!A:B,2,FALSE)</f>
        <v>2WD-SE</v>
      </c>
      <c r="E32" s="205" t="str">
        <f>CONCATENATE(VLOOKUP(C32,Startlist!B:H,3,FALSE)," / ",VLOOKUP(C32,Startlist!B:H,4,FALSE))</f>
        <v>Kristjan Radiko / Rainer Niinepuu</v>
      </c>
      <c r="F32" s="206" t="str">
        <f>VLOOKUP(C32,Startlist!B:F,5,FALSE)</f>
        <v>EST</v>
      </c>
      <c r="G32" s="205" t="str">
        <f>VLOOKUP(C32,Startlist!B:H,7,FALSE)</f>
        <v>Honda Civic Type-R</v>
      </c>
      <c r="H32" s="205" t="str">
        <f>IF(VLOOKUP(C32,Startlist!B:H,6,FALSE)="","",VLOOKUP(C32,Startlist!B:H,6,FALSE))</f>
        <v>Juuru Tehnikaklubi</v>
      </c>
      <c r="I32" s="207" t="str">
        <f>IF(VLOOKUP(C32,Results!B:L,10,FALSE)="","Retired",VLOOKUP(C32,Results!B:L,10,FALSE))</f>
        <v>28.41,3</v>
      </c>
    </row>
    <row r="33" spans="1:9" ht="15">
      <c r="A33" s="202">
        <f t="shared" si="0"/>
        <v>26</v>
      </c>
      <c r="B33" s="225">
        <f>COUNTIF($D$1:D32,D33)+1</f>
        <v>10</v>
      </c>
      <c r="C33" s="203">
        <v>121</v>
      </c>
      <c r="D33" s="204" t="str">
        <f>VLOOKUP(C33,'Champ Classes'!A:B,2,FALSE)</f>
        <v>2WD-ST</v>
      </c>
      <c r="E33" s="205" t="str">
        <f>CONCATENATE(VLOOKUP(C33,Startlist!B:H,3,FALSE)," / ",VLOOKUP(C33,Startlist!B:H,4,FALSE))</f>
        <v>Marco Metsmaa / Glen Voojärv</v>
      </c>
      <c r="F33" s="206" t="str">
        <f>VLOOKUP(C33,Startlist!B:F,5,FALSE)</f>
        <v>EST</v>
      </c>
      <c r="G33" s="205" t="str">
        <f>VLOOKUP(C33,Startlist!B:H,7,FALSE)</f>
        <v>BMW 318</v>
      </c>
      <c r="H33" s="205" t="str">
        <f>IF(VLOOKUP(C33,Startlist!B:H,6,FALSE)="","",VLOOKUP(C33,Startlist!B:H,6,FALSE))</f>
        <v>Marco Metsmaa</v>
      </c>
      <c r="I33" s="207" t="str">
        <f>IF(VLOOKUP(C33,Results!B:L,10,FALSE)="","Retired",VLOOKUP(C33,Results!B:L,10,FALSE))</f>
        <v>28.42,1</v>
      </c>
    </row>
    <row r="34" spans="1:9" ht="15">
      <c r="A34" s="202">
        <f t="shared" si="0"/>
        <v>27</v>
      </c>
      <c r="B34" s="225">
        <f>COUNTIF($D$1:D33,D34)+1</f>
        <v>1</v>
      </c>
      <c r="C34" s="203">
        <v>35</v>
      </c>
      <c r="D34" s="204" t="str">
        <f>VLOOKUP(C34,'Champ Classes'!A:B,2,FALSE)</f>
        <v>J16</v>
      </c>
      <c r="E34" s="205" t="str">
        <f>CONCATENATE(VLOOKUP(C34,Startlist!B:H,3,FALSE)," / ",VLOOKUP(C34,Startlist!B:H,4,FALSE))</f>
        <v>Oskar Männamets / Holger Enok</v>
      </c>
      <c r="F34" s="206" t="str">
        <f>VLOOKUP(C34,Startlist!B:F,5,FALSE)</f>
        <v>EST</v>
      </c>
      <c r="G34" s="205" t="str">
        <f>VLOOKUP(C34,Startlist!B:H,7,FALSE)</f>
        <v>Ford Fiesta</v>
      </c>
      <c r="H34" s="205">
        <f>IF(VLOOKUP(C34,Startlist!B:H,6,FALSE)="","",VLOOKUP(C34,Startlist!B:H,6,FALSE))</f>
      </c>
      <c r="I34" s="207" t="str">
        <f>IF(VLOOKUP(C34,Results!B:L,10,FALSE)="","Retired",VLOOKUP(C34,Results!B:L,10,FALSE))</f>
        <v>28.44,9</v>
      </c>
    </row>
    <row r="35" spans="1:9" ht="15">
      <c r="A35" s="202">
        <f t="shared" si="0"/>
        <v>28</v>
      </c>
      <c r="B35" s="225">
        <f>COUNTIF($D$1:D34,D35)+1</f>
        <v>2</v>
      </c>
      <c r="C35" s="203">
        <v>34</v>
      </c>
      <c r="D35" s="204" t="str">
        <f>VLOOKUP(C35,'Champ Classes'!A:B,2,FALSE)</f>
        <v>J18</v>
      </c>
      <c r="E35" s="205" t="str">
        <f>CONCATENATE(VLOOKUP(C35,Startlist!B:H,3,FALSE)," / ",VLOOKUP(C35,Startlist!B:H,4,FALSE))</f>
        <v>Kristian Hallikmägi / Jaan Pisang</v>
      </c>
      <c r="F35" s="206" t="str">
        <f>VLOOKUP(C35,Startlist!B:F,5,FALSE)</f>
        <v>EST</v>
      </c>
      <c r="G35" s="205" t="str">
        <f>VLOOKUP(C35,Startlist!B:H,7,FALSE)</f>
        <v>Honda Civic</v>
      </c>
      <c r="H35" s="205" t="str">
        <f>IF(VLOOKUP(C35,Startlist!B:H,6,FALSE)="","",VLOOKUP(C35,Startlist!B:H,6,FALSE))</f>
        <v>HallRacing</v>
      </c>
      <c r="I35" s="207" t="str">
        <f>IF(VLOOKUP(C35,Results!B:L,10,FALSE)="","Retired",VLOOKUP(C35,Results!B:L,10,FALSE))</f>
        <v>28.45,4</v>
      </c>
    </row>
    <row r="36" spans="1:9" ht="15">
      <c r="A36" s="202">
        <f t="shared" si="0"/>
        <v>29</v>
      </c>
      <c r="B36" s="225">
        <f>COUNTIF($D$1:D35,D36)+1</f>
        <v>6</v>
      </c>
      <c r="C36" s="203">
        <v>77</v>
      </c>
      <c r="D36" s="204" t="str">
        <f>VLOOKUP(C36,'Champ Classes'!A:B,2,FALSE)</f>
        <v>2WD-SE</v>
      </c>
      <c r="E36" s="205" t="str">
        <f>CONCATENATE(VLOOKUP(C36,Startlist!B:H,3,FALSE)," / ",VLOOKUP(C36,Startlist!B:H,4,FALSE))</f>
        <v>Palle Kõlar / Allan Liister</v>
      </c>
      <c r="F36" s="206" t="str">
        <f>VLOOKUP(C36,Startlist!B:F,5,FALSE)</f>
        <v>EST</v>
      </c>
      <c r="G36" s="205" t="str">
        <f>VLOOKUP(C36,Startlist!B:H,7,FALSE)</f>
        <v>Seat Ibiza GTI</v>
      </c>
      <c r="H36" s="205" t="str">
        <f>IF(VLOOKUP(C36,Startlist!B:H,6,FALSE)="","",VLOOKUP(C36,Startlist!B:H,6,FALSE))</f>
        <v>HRK</v>
      </c>
      <c r="I36" s="207" t="str">
        <f>IF(VLOOKUP(C36,Results!B:L,10,FALSE)="","Retired",VLOOKUP(C36,Results!B:L,10,FALSE))</f>
        <v>28.55,7</v>
      </c>
    </row>
    <row r="37" spans="1:9" ht="15">
      <c r="A37" s="202">
        <f t="shared" si="0"/>
        <v>30</v>
      </c>
      <c r="B37" s="225">
        <f>COUNTIF($D$1:D36,D37)+1</f>
        <v>1</v>
      </c>
      <c r="C37" s="203">
        <v>75</v>
      </c>
      <c r="D37" s="204" t="str">
        <f>VLOOKUP(C37,'Champ Classes'!A:B,2,FALSE)</f>
        <v>2WD-VT</v>
      </c>
      <c r="E37" s="205" t="str">
        <f>CONCATENATE(VLOOKUP(C37,Startlist!B:H,3,FALSE)," / ",VLOOKUP(C37,Startlist!B:H,4,FALSE))</f>
        <v>Tauri Soome / Kristjan Karlep</v>
      </c>
      <c r="F37" s="206" t="str">
        <f>VLOOKUP(C37,Startlist!B:F,5,FALSE)</f>
        <v>EST</v>
      </c>
      <c r="G37" s="205" t="str">
        <f>VLOOKUP(C37,Startlist!B:H,7,FALSE)</f>
        <v>BMW 318</v>
      </c>
      <c r="H37" s="205" t="str">
        <f>IF(VLOOKUP(C37,Startlist!B:H,6,FALSE)="","",VLOOKUP(C37,Startlist!B:H,6,FALSE))</f>
        <v>MRF Motosport</v>
      </c>
      <c r="I37" s="207" t="str">
        <f>IF(VLOOKUP(C37,Results!B:L,10,FALSE)="","Retired",VLOOKUP(C37,Results!B:L,10,FALSE))</f>
        <v>28.56,2</v>
      </c>
    </row>
    <row r="38" spans="1:9" ht="15">
      <c r="A38" s="202">
        <f t="shared" si="0"/>
        <v>31</v>
      </c>
      <c r="B38" s="225">
        <f>COUNTIF($D$1:D37,D38)+1</f>
        <v>3</v>
      </c>
      <c r="C38" s="203">
        <v>63</v>
      </c>
      <c r="D38" s="204" t="str">
        <f>VLOOKUP(C38,'Champ Classes'!A:B,2,FALSE)</f>
        <v>2WD-VE</v>
      </c>
      <c r="E38" s="205" t="str">
        <f>CONCATENATE(VLOOKUP(C38,Startlist!B:H,3,FALSE)," / ",VLOOKUP(C38,Startlist!B:H,4,FALSE))</f>
        <v>Madis Laaser / Jaagup Laaser</v>
      </c>
      <c r="F38" s="206" t="str">
        <f>VLOOKUP(C38,Startlist!B:F,5,FALSE)</f>
        <v>EST</v>
      </c>
      <c r="G38" s="205" t="str">
        <f>VLOOKUP(C38,Startlist!B:H,7,FALSE)</f>
        <v>Honda Civic</v>
      </c>
      <c r="H38" s="205">
        <f>IF(VLOOKUP(C38,Startlist!B:H,6,FALSE)="","",VLOOKUP(C38,Startlist!B:H,6,FALSE))</f>
      </c>
      <c r="I38" s="207" t="str">
        <f>IF(VLOOKUP(C38,Results!B:L,10,FALSE)="","Retired",VLOOKUP(C38,Results!B:L,10,FALSE))</f>
        <v>28.57,9</v>
      </c>
    </row>
    <row r="39" spans="1:9" ht="15">
      <c r="A39" s="202">
        <f t="shared" si="0"/>
        <v>32</v>
      </c>
      <c r="B39" s="225">
        <f>COUNTIF($D$1:D38,D39)+1</f>
        <v>4</v>
      </c>
      <c r="C39" s="203">
        <v>68</v>
      </c>
      <c r="D39" s="204" t="str">
        <f>VLOOKUP(C39,'Champ Classes'!A:B,2,FALSE)</f>
        <v>2WD-VE</v>
      </c>
      <c r="E39" s="205" t="str">
        <f>CONCATENATE(VLOOKUP(C39,Startlist!B:H,3,FALSE)," / ",VLOOKUP(C39,Startlist!B:H,4,FALSE))</f>
        <v>Allan Leigri / Karel Kuimets</v>
      </c>
      <c r="F39" s="206" t="str">
        <f>VLOOKUP(C39,Startlist!B:F,5,FALSE)</f>
        <v>EST</v>
      </c>
      <c r="G39" s="205" t="str">
        <f>VLOOKUP(C39,Startlist!B:H,7,FALSE)</f>
        <v>Ford Puma</v>
      </c>
      <c r="H39" s="205" t="str">
        <f>IF(VLOOKUP(C39,Startlist!B:H,6,FALSE)="","",VLOOKUP(C39,Startlist!B:H,6,FALSE))</f>
        <v>Allan Leigri</v>
      </c>
      <c r="I39" s="207" t="str">
        <f>IF(VLOOKUP(C39,Results!B:L,10,FALSE)="","Retired",VLOOKUP(C39,Results!B:L,10,FALSE))</f>
        <v>29.07,3</v>
      </c>
    </row>
    <row r="40" spans="1:9" ht="15">
      <c r="A40" s="202">
        <f t="shared" si="0"/>
        <v>33</v>
      </c>
      <c r="B40" s="225">
        <f>COUNTIF($D$1:D39,D40)+1</f>
        <v>3</v>
      </c>
      <c r="C40" s="203">
        <v>31</v>
      </c>
      <c r="D40" s="204" t="str">
        <f>VLOOKUP(C40,'Champ Classes'!A:B,2,FALSE)</f>
        <v>J18</v>
      </c>
      <c r="E40" s="205" t="str">
        <f>CONCATENATE(VLOOKUP(C40,Startlist!B:H,3,FALSE)," / ",VLOOKUP(C40,Startlist!B:H,4,FALSE))</f>
        <v>Esmar-Arnold Unt / Sulev Sarv</v>
      </c>
      <c r="F40" s="206" t="str">
        <f>VLOOKUP(C40,Startlist!B:F,5,FALSE)</f>
        <v>EST</v>
      </c>
      <c r="G40" s="205" t="str">
        <f>VLOOKUP(C40,Startlist!B:H,7,FALSE)</f>
        <v>Honda Civic</v>
      </c>
      <c r="H40" s="205" t="str">
        <f>IF(VLOOKUP(C40,Startlist!B:H,6,FALSE)="","",VLOOKUP(C40,Startlist!B:H,6,FALSE))</f>
        <v>Apex Racing</v>
      </c>
      <c r="I40" s="207" t="str">
        <f>IF(VLOOKUP(C40,Results!B:L,10,FALSE)="","Retired",VLOOKUP(C40,Results!B:L,10,FALSE))</f>
        <v>29.07,8</v>
      </c>
    </row>
    <row r="41" spans="1:9" ht="15">
      <c r="A41" s="202">
        <f t="shared" si="0"/>
        <v>34</v>
      </c>
      <c r="B41" s="225">
        <f>COUNTIF($D$1:D40,D41)+1</f>
        <v>9</v>
      </c>
      <c r="C41" s="203">
        <v>58</v>
      </c>
      <c r="D41" s="204" t="str">
        <f>VLOOKUP(C41,'Champ Classes'!A:B,2,FALSE)</f>
        <v>4WD</v>
      </c>
      <c r="E41" s="205" t="str">
        <f>CONCATENATE(VLOOKUP(C41,Startlist!B:H,3,FALSE)," / ",VLOOKUP(C41,Startlist!B:H,4,FALSE))</f>
        <v>Renee Laan / Marko Meesak</v>
      </c>
      <c r="F41" s="206" t="str">
        <f>VLOOKUP(C41,Startlist!B:F,5,FALSE)</f>
        <v>EST</v>
      </c>
      <c r="G41" s="205" t="str">
        <f>VLOOKUP(C41,Startlist!B:H,7,FALSE)</f>
        <v>Subaru Impreza</v>
      </c>
      <c r="H41" s="205" t="str">
        <f>IF(VLOOKUP(C41,Startlist!B:H,6,FALSE)="","",VLOOKUP(C41,Startlist!B:H,6,FALSE))</f>
        <v>Renee Laan</v>
      </c>
      <c r="I41" s="207" t="str">
        <f>IF(VLOOKUP(C41,Results!B:L,10,FALSE)="","Retired",VLOOKUP(C41,Results!B:L,10,FALSE))</f>
        <v>29.08,0</v>
      </c>
    </row>
    <row r="42" spans="1:9" ht="15">
      <c r="A42" s="202">
        <f t="shared" si="0"/>
        <v>35</v>
      </c>
      <c r="B42" s="225">
        <f>COUNTIF($D$1:D41,D42)+1</f>
        <v>2</v>
      </c>
      <c r="C42" s="203">
        <v>32</v>
      </c>
      <c r="D42" s="204" t="str">
        <f>VLOOKUP(C42,'Champ Classes'!A:B,2,FALSE)</f>
        <v>J16</v>
      </c>
      <c r="E42" s="205" t="str">
        <f>CONCATENATE(VLOOKUP(C42,Startlist!B:H,3,FALSE)," / ",VLOOKUP(C42,Startlist!B:H,4,FALSE))</f>
        <v>Hanna Lisette Aabna / Rait Jansen</v>
      </c>
      <c r="F42" s="206" t="str">
        <f>VLOOKUP(C42,Startlist!B:F,5,FALSE)</f>
        <v>EST</v>
      </c>
      <c r="G42" s="205" t="str">
        <f>VLOOKUP(C42,Startlist!B:H,7,FALSE)</f>
        <v>Ford Fiesta</v>
      </c>
      <c r="H42" s="205" t="str">
        <f>IF(VLOOKUP(C42,Startlist!B:H,6,FALSE)="","",VLOOKUP(C42,Startlist!B:H,6,FALSE))</f>
        <v>HT Motorsport</v>
      </c>
      <c r="I42" s="207" t="str">
        <f>IF(VLOOKUP(C42,Results!B:L,10,FALSE)="","Retired",VLOOKUP(C42,Results!B:L,10,FALSE))</f>
        <v>29.09,2</v>
      </c>
    </row>
    <row r="43" spans="1:9" ht="15">
      <c r="A43" s="202">
        <f t="shared" si="0"/>
        <v>36</v>
      </c>
      <c r="B43" s="225">
        <f>COUNTIF($D$1:D42,D43)+1</f>
        <v>2</v>
      </c>
      <c r="C43" s="203">
        <v>98</v>
      </c>
      <c r="D43" s="204" t="str">
        <f>VLOOKUP(C43,'Champ Classes'!A:B,2,FALSE)</f>
        <v>2WD-VT</v>
      </c>
      <c r="E43" s="205" t="str">
        <f>CONCATENATE(VLOOKUP(C43,Startlist!B:H,3,FALSE)," / ",VLOOKUP(C43,Startlist!B:H,4,FALSE))</f>
        <v>Tanel Madiste / Sander Arumägi</v>
      </c>
      <c r="F43" s="206" t="str">
        <f>VLOOKUP(C43,Startlist!B:F,5,FALSE)</f>
        <v>EST</v>
      </c>
      <c r="G43" s="205" t="str">
        <f>VLOOKUP(C43,Startlist!B:H,7,FALSE)</f>
        <v>BMW 318TI</v>
      </c>
      <c r="H43" s="205" t="str">
        <f>IF(VLOOKUP(C43,Startlist!B:H,6,FALSE)="","",VLOOKUP(C43,Startlist!B:H,6,FALSE))</f>
        <v>WKND Racing</v>
      </c>
      <c r="I43" s="207" t="str">
        <f>IF(VLOOKUP(C43,Results!B:L,10,FALSE)="","Retired",VLOOKUP(C43,Results!B:L,10,FALSE))</f>
        <v>29.11,7</v>
      </c>
    </row>
    <row r="44" spans="1:9" ht="15">
      <c r="A44" s="202">
        <f t="shared" si="0"/>
        <v>37</v>
      </c>
      <c r="B44" s="225">
        <f>COUNTIF($D$1:D43,D44)+1</f>
        <v>3</v>
      </c>
      <c r="C44" s="203">
        <v>81</v>
      </c>
      <c r="D44" s="204" t="str">
        <f>VLOOKUP(C44,'Champ Classes'!A:B,2,FALSE)</f>
        <v>2WD-VT</v>
      </c>
      <c r="E44" s="205" t="str">
        <f>CONCATENATE(VLOOKUP(C44,Startlist!B:H,3,FALSE)," / ",VLOOKUP(C44,Startlist!B:H,4,FALSE))</f>
        <v>Rainer Umbleja / Marko Press</v>
      </c>
      <c r="F44" s="206" t="str">
        <f>VLOOKUP(C44,Startlist!B:F,5,FALSE)</f>
        <v>EST</v>
      </c>
      <c r="G44" s="205" t="str">
        <f>VLOOKUP(C44,Startlist!B:H,7,FALSE)</f>
        <v>BMW 318</v>
      </c>
      <c r="H44" s="205" t="str">
        <f>IF(VLOOKUP(C44,Startlist!B:H,6,FALSE)="","",VLOOKUP(C44,Startlist!B:H,6,FALSE))</f>
        <v>360Auto</v>
      </c>
      <c r="I44" s="207" t="str">
        <f>IF(VLOOKUP(C44,Results!B:L,10,FALSE)="","Retired",VLOOKUP(C44,Results!B:L,10,FALSE))</f>
        <v>29.13,5</v>
      </c>
    </row>
    <row r="45" spans="1:9" ht="15">
      <c r="A45" s="202">
        <f t="shared" si="0"/>
        <v>38</v>
      </c>
      <c r="B45" s="225">
        <f>COUNTIF($D$1:D44,D45)+1</f>
        <v>11</v>
      </c>
      <c r="C45" s="203">
        <v>76</v>
      </c>
      <c r="D45" s="204" t="str">
        <f>VLOOKUP(C45,'Champ Classes'!A:B,2,FALSE)</f>
        <v>2WD-ST</v>
      </c>
      <c r="E45" s="205" t="str">
        <f>CONCATENATE(VLOOKUP(C45,Startlist!B:H,3,FALSE)," / ",VLOOKUP(C45,Startlist!B:H,4,FALSE))</f>
        <v>Jaanus Kadak / Asko Mäeots</v>
      </c>
      <c r="F45" s="206" t="str">
        <f>VLOOKUP(C45,Startlist!B:F,5,FALSE)</f>
        <v>EST</v>
      </c>
      <c r="G45" s="205" t="str">
        <f>VLOOKUP(C45,Startlist!B:H,7,FALSE)</f>
        <v>BMW 328</v>
      </c>
      <c r="H45" s="205" t="str">
        <f>IF(VLOOKUP(C45,Startlist!B:H,6,FALSE)="","",VLOOKUP(C45,Startlist!B:H,6,FALSE))</f>
        <v>Käru Tehnikaklubi</v>
      </c>
      <c r="I45" s="207" t="str">
        <f>IF(VLOOKUP(C45,Results!B:L,10,FALSE)="","Retired",VLOOKUP(C45,Results!B:L,10,FALSE))</f>
        <v>29.15,4</v>
      </c>
    </row>
    <row r="46" spans="1:9" ht="15">
      <c r="A46" s="202">
        <f t="shared" si="0"/>
        <v>39</v>
      </c>
      <c r="B46" s="225">
        <f>COUNTIF($D$1:D45,D46)+1</f>
        <v>5</v>
      </c>
      <c r="C46" s="203">
        <v>73</v>
      </c>
      <c r="D46" s="204" t="str">
        <f>VLOOKUP(C46,'Champ Classes'!A:B,2,FALSE)</f>
        <v>2WD-VE</v>
      </c>
      <c r="E46" s="205" t="str">
        <f>CONCATENATE(VLOOKUP(C46,Startlist!B:H,3,FALSE)," / ",VLOOKUP(C46,Startlist!B:H,4,FALSE))</f>
        <v>Ken Liivrand / Anthony Fatkin</v>
      </c>
      <c r="F46" s="206" t="str">
        <f>VLOOKUP(C46,Startlist!B:F,5,FALSE)</f>
        <v>EST</v>
      </c>
      <c r="G46" s="205" t="str">
        <f>VLOOKUP(C46,Startlist!B:H,7,FALSE)</f>
        <v>Honda Civic</v>
      </c>
      <c r="H46" s="205" t="str">
        <f>IF(VLOOKUP(C46,Startlist!B:H,6,FALSE)="","",VLOOKUP(C46,Startlist!B:H,6,FALSE))</f>
        <v>A1M Motorsport</v>
      </c>
      <c r="I46" s="207" t="str">
        <f>IF(VLOOKUP(C46,Results!B:L,10,FALSE)="","Retired",VLOOKUP(C46,Results!B:L,10,FALSE))</f>
        <v>29.17,3</v>
      </c>
    </row>
    <row r="47" spans="1:9" ht="15">
      <c r="A47" s="202">
        <f t="shared" si="0"/>
        <v>40</v>
      </c>
      <c r="B47" s="225">
        <f>COUNTIF($D$1:D46,D47)+1</f>
        <v>12</v>
      </c>
      <c r="C47" s="203">
        <v>60</v>
      </c>
      <c r="D47" s="204" t="str">
        <f>VLOOKUP(C47,'Champ Classes'!A:B,2,FALSE)</f>
        <v>2WD-ST</v>
      </c>
      <c r="E47" s="205" t="str">
        <f>CONCATENATE(VLOOKUP(C47,Startlist!B:H,3,FALSE)," / ",VLOOKUP(C47,Startlist!B:H,4,FALSE))</f>
        <v>Hendrik Väli / Silver Selling</v>
      </c>
      <c r="F47" s="206" t="str">
        <f>VLOOKUP(C47,Startlist!B:F,5,FALSE)</f>
        <v>EST</v>
      </c>
      <c r="G47" s="205" t="str">
        <f>VLOOKUP(C47,Startlist!B:H,7,FALSE)</f>
        <v>BMW 316I</v>
      </c>
      <c r="H47" s="205" t="str">
        <f>IF(VLOOKUP(C47,Startlist!B:H,6,FALSE)="","",VLOOKUP(C47,Startlist!B:H,6,FALSE))</f>
        <v>Käru Tehnikaklubi</v>
      </c>
      <c r="I47" s="207" t="str">
        <f>IF(VLOOKUP(C47,Results!B:L,10,FALSE)="","Retired",VLOOKUP(C47,Results!B:L,10,FALSE))</f>
        <v>29.20,1</v>
      </c>
    </row>
    <row r="48" spans="1:9" ht="15">
      <c r="A48" s="202">
        <f t="shared" si="0"/>
        <v>41</v>
      </c>
      <c r="B48" s="225">
        <f>COUNTIF($D$1:D47,D48)+1</f>
        <v>10</v>
      </c>
      <c r="C48" s="203">
        <v>45</v>
      </c>
      <c r="D48" s="204" t="str">
        <f>VLOOKUP(C48,'Champ Classes'!A:B,2,FALSE)</f>
        <v>4WD</v>
      </c>
      <c r="E48" s="205" t="str">
        <f>CONCATENATE(VLOOKUP(C48,Startlist!B:H,3,FALSE)," / ",VLOOKUP(C48,Startlist!B:H,4,FALSE))</f>
        <v>Martin Kutser / Kristjan Ojavee</v>
      </c>
      <c r="F48" s="206" t="str">
        <f>VLOOKUP(C48,Startlist!B:F,5,FALSE)</f>
        <v>EST</v>
      </c>
      <c r="G48" s="205" t="str">
        <f>VLOOKUP(C48,Startlist!B:H,7,FALSE)</f>
        <v>Subaru Impreza</v>
      </c>
      <c r="H48" s="205" t="str">
        <f>IF(VLOOKUP(C48,Startlist!B:H,6,FALSE)="","",VLOOKUP(C48,Startlist!B:H,6,FALSE))</f>
        <v>Tamult Bioenergy</v>
      </c>
      <c r="I48" s="207" t="str">
        <f>IF(VLOOKUP(C48,Results!B:L,10,FALSE)="","Retired",VLOOKUP(C48,Results!B:L,10,FALSE))</f>
        <v>29.25,9</v>
      </c>
    </row>
    <row r="49" spans="1:9" ht="15">
      <c r="A49" s="202">
        <f t="shared" si="0"/>
        <v>42</v>
      </c>
      <c r="B49" s="225">
        <f>COUNTIF($D$1:D48,D49)+1</f>
        <v>4</v>
      </c>
      <c r="C49" s="203">
        <v>85</v>
      </c>
      <c r="D49" s="204" t="str">
        <f>VLOOKUP(C49,'Champ Classes'!A:B,2,FALSE)</f>
        <v>2WD-VT</v>
      </c>
      <c r="E49" s="205" t="str">
        <f>CONCATENATE(VLOOKUP(C49,Startlist!B:H,3,FALSE)," / ",VLOOKUP(C49,Startlist!B:H,4,FALSE))</f>
        <v>Priit Kallas / Andrus Kallas</v>
      </c>
      <c r="F49" s="206" t="str">
        <f>VLOOKUP(C49,Startlist!B:F,5,FALSE)</f>
        <v>EST</v>
      </c>
      <c r="G49" s="205" t="str">
        <f>VLOOKUP(C49,Startlist!B:H,7,FALSE)</f>
        <v>BMW Compact E36</v>
      </c>
      <c r="H49" s="205" t="str">
        <f>IF(VLOOKUP(C49,Startlist!B:H,6,FALSE)="","",VLOOKUP(C49,Startlist!B:H,6,FALSE))</f>
        <v>Priit Kallas</v>
      </c>
      <c r="I49" s="207" t="str">
        <f>IF(VLOOKUP(C49,Results!B:L,10,FALSE)="","Retired",VLOOKUP(C49,Results!B:L,10,FALSE))</f>
        <v>29.27,5</v>
      </c>
    </row>
    <row r="50" spans="1:9" ht="15">
      <c r="A50" s="202">
        <f t="shared" si="0"/>
        <v>43</v>
      </c>
      <c r="B50" s="225">
        <f>COUNTIF($D$1:D49,D50)+1</f>
        <v>7</v>
      </c>
      <c r="C50" s="203">
        <v>88</v>
      </c>
      <c r="D50" s="204" t="str">
        <f>VLOOKUP(C50,'Champ Classes'!A:B,2,FALSE)</f>
        <v>2WD-SE</v>
      </c>
      <c r="E50" s="205" t="str">
        <f>CONCATENATE(VLOOKUP(C50,Startlist!B:H,3,FALSE)," / ",VLOOKUP(C50,Startlist!B:H,4,FALSE))</f>
        <v>Merlis Rand / Mihkel Avik</v>
      </c>
      <c r="F50" s="206" t="str">
        <f>VLOOKUP(C50,Startlist!B:F,5,FALSE)</f>
        <v>EST</v>
      </c>
      <c r="G50" s="205" t="str">
        <f>VLOOKUP(C50,Startlist!B:H,7,FALSE)</f>
        <v>Audi A3</v>
      </c>
      <c r="H50" s="205" t="str">
        <f>IF(VLOOKUP(C50,Startlist!B:H,6,FALSE)="","",VLOOKUP(C50,Startlist!B:H,6,FALSE))</f>
        <v>Thule Motorsport</v>
      </c>
      <c r="I50" s="207" t="str">
        <f>IF(VLOOKUP(C50,Results!B:L,10,FALSE)="","Retired",VLOOKUP(C50,Results!B:L,10,FALSE))</f>
        <v>29.27,7</v>
      </c>
    </row>
    <row r="51" spans="1:9" ht="15">
      <c r="A51" s="202">
        <f t="shared" si="0"/>
        <v>44</v>
      </c>
      <c r="B51" s="225">
        <f>COUNTIF($D$1:D50,D51)+1</f>
        <v>5</v>
      </c>
      <c r="C51" s="203">
        <v>91</v>
      </c>
      <c r="D51" s="204" t="str">
        <f>VLOOKUP(C51,'Champ Classes'!A:B,2,FALSE)</f>
        <v>2WD-VT</v>
      </c>
      <c r="E51" s="205" t="str">
        <f>CONCATENATE(VLOOKUP(C51,Startlist!B:H,3,FALSE)," / ",VLOOKUP(C51,Startlist!B:H,4,FALSE))</f>
        <v>Kaimar Kittus / Marina Liira</v>
      </c>
      <c r="F51" s="206" t="str">
        <f>VLOOKUP(C51,Startlist!B:F,5,FALSE)</f>
        <v>EST</v>
      </c>
      <c r="G51" s="205" t="str">
        <f>VLOOKUP(C51,Startlist!B:H,7,FALSE)</f>
        <v>BMW 316I</v>
      </c>
      <c r="H51" s="205" t="str">
        <f>IF(VLOOKUP(C51,Startlist!B:H,6,FALSE)="","",VLOOKUP(C51,Startlist!B:H,6,FALSE))</f>
        <v>Apex Racing</v>
      </c>
      <c r="I51" s="207" t="str">
        <f>IF(VLOOKUP(C51,Results!B:L,10,FALSE)="","Retired",VLOOKUP(C51,Results!B:L,10,FALSE))</f>
        <v>29.28,1</v>
      </c>
    </row>
    <row r="52" spans="1:9" ht="15">
      <c r="A52" s="202">
        <f t="shared" si="0"/>
        <v>45</v>
      </c>
      <c r="B52" s="225">
        <f>COUNTIF($D$1:D51,D52)+1</f>
        <v>13</v>
      </c>
      <c r="C52" s="203">
        <v>102</v>
      </c>
      <c r="D52" s="204" t="str">
        <f>VLOOKUP(C52,'Champ Classes'!A:B,2,FALSE)</f>
        <v>2WD-ST</v>
      </c>
      <c r="E52" s="205" t="str">
        <f>CONCATENATE(VLOOKUP(C52,Startlist!B:H,3,FALSE)," / ",VLOOKUP(C52,Startlist!B:H,4,FALSE))</f>
        <v>Jarmo Lige / Sten Kuusik</v>
      </c>
      <c r="F52" s="206" t="str">
        <f>VLOOKUP(C52,Startlist!B:F,5,FALSE)</f>
        <v>EST</v>
      </c>
      <c r="G52" s="205" t="str">
        <f>VLOOKUP(C52,Startlist!B:H,7,FALSE)</f>
        <v>BMW 316</v>
      </c>
      <c r="H52" s="205" t="str">
        <f>IF(VLOOKUP(C52,Startlist!B:H,6,FALSE)="","",VLOOKUP(C52,Startlist!B:H,6,FALSE))</f>
        <v>Jarmo Lige</v>
      </c>
      <c r="I52" s="207" t="str">
        <f>IF(VLOOKUP(C52,Results!B:L,10,FALSE)="","Retired",VLOOKUP(C52,Results!B:L,10,FALSE))</f>
        <v>29.30,3</v>
      </c>
    </row>
    <row r="53" spans="1:9" ht="15">
      <c r="A53" s="202">
        <f t="shared" si="0"/>
        <v>46</v>
      </c>
      <c r="B53" s="225">
        <f>COUNTIF($D$1:D52,D53)+1</f>
        <v>3</v>
      </c>
      <c r="C53" s="203">
        <v>28</v>
      </c>
      <c r="D53" s="204" t="str">
        <f>VLOOKUP(C53,'Champ Classes'!A:B,2,FALSE)</f>
        <v>J16</v>
      </c>
      <c r="E53" s="205" t="str">
        <f>CONCATENATE(VLOOKUP(C53,Startlist!B:H,3,FALSE)," / ",VLOOKUP(C53,Startlist!B:H,4,FALSE))</f>
        <v>Jüri Jürisaar / Martin Tomson</v>
      </c>
      <c r="F53" s="206" t="str">
        <f>VLOOKUP(C53,Startlist!B:F,5,FALSE)</f>
        <v>EST</v>
      </c>
      <c r="G53" s="205" t="str">
        <f>VLOOKUP(C53,Startlist!B:H,7,FALSE)</f>
        <v>BMW 316</v>
      </c>
      <c r="H53" s="205" t="str">
        <f>IF(VLOOKUP(C53,Startlist!B:H,6,FALSE)="","",VLOOKUP(C53,Startlist!B:H,6,FALSE))</f>
        <v>Jüri Jürisaar</v>
      </c>
      <c r="I53" s="207" t="str">
        <f>IF(VLOOKUP(C53,Results!B:L,10,FALSE)="","Retired",VLOOKUP(C53,Results!B:L,10,FALSE))</f>
        <v>29.32,9</v>
      </c>
    </row>
    <row r="54" spans="1:9" ht="15">
      <c r="A54" s="202">
        <f t="shared" si="0"/>
        <v>47</v>
      </c>
      <c r="B54" s="225">
        <f>COUNTIF($D$1:D53,D54)+1</f>
        <v>14</v>
      </c>
      <c r="C54" s="203">
        <v>119</v>
      </c>
      <c r="D54" s="204" t="str">
        <f>VLOOKUP(C54,'Champ Classes'!A:B,2,FALSE)</f>
        <v>2WD-ST</v>
      </c>
      <c r="E54" s="205" t="str">
        <f>CONCATENATE(VLOOKUP(C54,Startlist!B:H,3,FALSE)," / ",VLOOKUP(C54,Startlist!B:H,4,FALSE))</f>
        <v>Kristo Vahter / Kaido Rao</v>
      </c>
      <c r="F54" s="206" t="str">
        <f>VLOOKUP(C54,Startlist!B:F,5,FALSE)</f>
        <v>EST</v>
      </c>
      <c r="G54" s="205" t="str">
        <f>VLOOKUP(C54,Startlist!B:H,7,FALSE)</f>
        <v>BMW 328</v>
      </c>
      <c r="H54" s="205" t="str">
        <f>IF(VLOOKUP(C54,Startlist!B:H,6,FALSE)="","",VLOOKUP(C54,Startlist!B:H,6,FALSE))</f>
        <v>VV Motorsport</v>
      </c>
      <c r="I54" s="207" t="str">
        <f>IF(VLOOKUP(C54,Results!B:L,10,FALSE)="","Retired",VLOOKUP(C54,Results!B:L,10,FALSE))</f>
        <v>29.33,1</v>
      </c>
    </row>
    <row r="55" spans="1:9" ht="15">
      <c r="A55" s="202">
        <f t="shared" si="0"/>
        <v>48</v>
      </c>
      <c r="B55" s="225">
        <f>COUNTIF($D$1:D54,D55)+1</f>
        <v>1</v>
      </c>
      <c r="C55" s="203">
        <v>95</v>
      </c>
      <c r="D55" s="204" t="str">
        <f>VLOOKUP(C55,'Champ Classes'!A:B,2,FALSE)</f>
        <v>Naised</v>
      </c>
      <c r="E55" s="205" t="str">
        <f>CONCATENATE(VLOOKUP(C55,Startlist!B:H,3,FALSE)," / ",VLOOKUP(C55,Startlist!B:H,4,FALSE))</f>
        <v>Mirell Hintser / Alo Hintser</v>
      </c>
      <c r="F55" s="206" t="str">
        <f>VLOOKUP(C55,Startlist!B:F,5,FALSE)</f>
        <v>EST</v>
      </c>
      <c r="G55" s="205" t="str">
        <f>VLOOKUP(C55,Startlist!B:H,7,FALSE)</f>
        <v>Mitsubishi Colt</v>
      </c>
      <c r="H55" s="205" t="str">
        <f>IF(VLOOKUP(C55,Startlist!B:H,6,FALSE)="","",VLOOKUP(C55,Startlist!B:H,6,FALSE))</f>
        <v>Mirell Hintser</v>
      </c>
      <c r="I55" s="207" t="str">
        <f>IF(VLOOKUP(C55,Results!B:L,10,FALSE)="","Retired",VLOOKUP(C55,Results!B:L,10,FALSE))</f>
        <v>29.41,1</v>
      </c>
    </row>
    <row r="56" spans="1:9" ht="15">
      <c r="A56" s="202">
        <f t="shared" si="0"/>
        <v>49</v>
      </c>
      <c r="B56" s="225">
        <f>COUNTIF($D$1:D55,D56)+1</f>
        <v>6</v>
      </c>
      <c r="C56" s="203">
        <v>94</v>
      </c>
      <c r="D56" s="204" t="str">
        <f>VLOOKUP(C56,'Champ Classes'!A:B,2,FALSE)</f>
        <v>2WD-VT</v>
      </c>
      <c r="E56" s="205" t="str">
        <f>CONCATENATE(VLOOKUP(C56,Startlist!B:H,3,FALSE)," / ",VLOOKUP(C56,Startlist!B:H,4,FALSE))</f>
        <v>Margus Raudsepp / Indrek Raudsepp</v>
      </c>
      <c r="F56" s="206" t="str">
        <f>VLOOKUP(C56,Startlist!B:F,5,FALSE)</f>
        <v>EST</v>
      </c>
      <c r="G56" s="205" t="str">
        <f>VLOOKUP(C56,Startlist!B:H,7,FALSE)</f>
        <v>BMW 316I</v>
      </c>
      <c r="H56" s="205" t="str">
        <f>IF(VLOOKUP(C56,Startlist!B:H,6,FALSE)="","",VLOOKUP(C56,Startlist!B:H,6,FALSE))</f>
        <v>ProVan Motorsport</v>
      </c>
      <c r="I56" s="207" t="str">
        <f>IF(VLOOKUP(C56,Results!B:L,10,FALSE)="","Retired",VLOOKUP(C56,Results!B:L,10,FALSE))</f>
        <v>29.42,6</v>
      </c>
    </row>
    <row r="57" spans="1:9" ht="15">
      <c r="A57" s="202">
        <f t="shared" si="0"/>
        <v>50</v>
      </c>
      <c r="B57" s="225">
        <f>COUNTIF($D$1:D56,D57)+1</f>
        <v>4</v>
      </c>
      <c r="C57" s="203">
        <v>30</v>
      </c>
      <c r="D57" s="204" t="str">
        <f>VLOOKUP(C57,'Champ Classes'!A:B,2,FALSE)</f>
        <v>J18</v>
      </c>
      <c r="E57" s="205" t="str">
        <f>CONCATENATE(VLOOKUP(C57,Startlist!B:H,3,FALSE)," / ",VLOOKUP(C57,Startlist!B:H,4,FALSE))</f>
        <v>Romario Voksepp / Rica Aarn</v>
      </c>
      <c r="F57" s="206" t="str">
        <f>VLOOKUP(C57,Startlist!B:F,5,FALSE)</f>
        <v>EST</v>
      </c>
      <c r="G57" s="205" t="str">
        <f>VLOOKUP(C57,Startlist!B:H,7,FALSE)</f>
        <v>Honda Civic</v>
      </c>
      <c r="H57" s="205" t="str">
        <f>IF(VLOOKUP(C57,Startlist!B:H,6,FALSE)="","",VLOOKUP(C57,Startlist!B:H,6,FALSE))</f>
        <v>Thule Motorsport</v>
      </c>
      <c r="I57" s="207" t="str">
        <f>IF(VLOOKUP(C57,Results!B:L,10,FALSE)="","Retired",VLOOKUP(C57,Results!B:L,10,FALSE))</f>
        <v>29.43,4</v>
      </c>
    </row>
    <row r="58" spans="1:9" ht="15">
      <c r="A58" s="202">
        <f t="shared" si="0"/>
        <v>51</v>
      </c>
      <c r="B58" s="225">
        <f>COUNTIF($D$1:D57,D58)+1</f>
        <v>5</v>
      </c>
      <c r="C58" s="203">
        <v>25</v>
      </c>
      <c r="D58" s="204" t="str">
        <f>VLOOKUP(C58,'Champ Classes'!A:B,2,FALSE)</f>
        <v>J18</v>
      </c>
      <c r="E58" s="205" t="str">
        <f>CONCATENATE(VLOOKUP(C58,Startlist!B:H,3,FALSE)," / ",VLOOKUP(C58,Startlist!B:H,4,FALSE))</f>
        <v>Henri Ääremaa / Markus Tammoja</v>
      </c>
      <c r="F58" s="206" t="str">
        <f>VLOOKUP(C58,Startlist!B:F,5,FALSE)</f>
        <v>EST</v>
      </c>
      <c r="G58" s="205" t="str">
        <f>VLOOKUP(C58,Startlist!B:H,7,FALSE)</f>
        <v>BMW 318</v>
      </c>
      <c r="H58" s="205" t="str">
        <f>IF(VLOOKUP(C58,Startlist!B:H,6,FALSE)="","",VLOOKUP(C58,Startlist!B:H,6,FALSE))</f>
        <v>Henri Ääremaa</v>
      </c>
      <c r="I58" s="207" t="str">
        <f>IF(VLOOKUP(C58,Results!B:L,10,FALSE)="","Retired",VLOOKUP(C58,Results!B:L,10,FALSE))</f>
        <v>29.43,7</v>
      </c>
    </row>
    <row r="59" spans="1:9" ht="15">
      <c r="A59" s="202">
        <f t="shared" si="0"/>
        <v>52</v>
      </c>
      <c r="B59" s="225">
        <f>COUNTIF($D$1:D58,D59)+1</f>
        <v>4</v>
      </c>
      <c r="C59" s="203">
        <v>23</v>
      </c>
      <c r="D59" s="204" t="str">
        <f>VLOOKUP(C59,'Champ Classes'!A:B,2,FALSE)</f>
        <v>J16</v>
      </c>
      <c r="E59" s="205" t="str">
        <f>CONCATENATE(VLOOKUP(C59,Startlist!B:H,3,FALSE)," / ",VLOOKUP(C59,Startlist!B:H,4,FALSE))</f>
        <v>Mirek JR Matikainen / Taavo Lauk</v>
      </c>
      <c r="F59" s="206" t="str">
        <f>VLOOKUP(C59,Startlist!B:F,5,FALSE)</f>
        <v>EST</v>
      </c>
      <c r="G59" s="205" t="str">
        <f>VLOOKUP(C59,Startlist!B:H,7,FALSE)</f>
        <v>Ford Fiesta</v>
      </c>
      <c r="H59" s="205" t="str">
        <f>IF(VLOOKUP(C59,Startlist!B:H,6,FALSE)="","",VLOOKUP(C59,Startlist!B:H,6,FALSE))</f>
        <v>Mirek Matikainen</v>
      </c>
      <c r="I59" s="207" t="str">
        <f>IF(VLOOKUP(C59,Results!B:L,10,FALSE)="","Retired",VLOOKUP(C59,Results!B:L,10,FALSE))</f>
        <v>29.44,2</v>
      </c>
    </row>
    <row r="60" spans="1:9" ht="15">
      <c r="A60" s="202">
        <f t="shared" si="0"/>
        <v>53</v>
      </c>
      <c r="B60" s="225">
        <f>COUNTIF($D$1:D59,D60)+1</f>
        <v>7</v>
      </c>
      <c r="C60" s="203">
        <v>87</v>
      </c>
      <c r="D60" s="204" t="str">
        <f>VLOOKUP(C60,'Champ Classes'!A:B,2,FALSE)</f>
        <v>2WD-VT</v>
      </c>
      <c r="E60" s="205" t="str">
        <f>CONCATENATE(VLOOKUP(C60,Startlist!B:H,3,FALSE)," / ",VLOOKUP(C60,Startlist!B:H,4,FALSE))</f>
        <v>Jaak Riisberg / Olev Kadai</v>
      </c>
      <c r="F60" s="206" t="str">
        <f>VLOOKUP(C60,Startlist!B:F,5,FALSE)</f>
        <v>EST</v>
      </c>
      <c r="G60" s="205" t="str">
        <f>VLOOKUP(C60,Startlist!B:H,7,FALSE)</f>
        <v>BMW 318IS</v>
      </c>
      <c r="H60" s="205" t="str">
        <f>IF(VLOOKUP(C60,Startlist!B:H,6,FALSE)="","",VLOOKUP(C60,Startlist!B:H,6,FALSE))</f>
        <v>Rehvidpluss</v>
      </c>
      <c r="I60" s="207" t="str">
        <f>IF(VLOOKUP(C60,Results!B:L,10,FALSE)="","Retired",VLOOKUP(C60,Results!B:L,10,FALSE))</f>
        <v>29.44,3</v>
      </c>
    </row>
    <row r="61" spans="1:9" ht="15">
      <c r="A61" s="202">
        <f t="shared" si="0"/>
        <v>54</v>
      </c>
      <c r="B61" s="225">
        <f>COUNTIF($D$1:D60,D61)+1</f>
        <v>1</v>
      </c>
      <c r="C61" s="203">
        <v>99</v>
      </c>
      <c r="D61" s="204" t="str">
        <f>VLOOKUP(C61,'Champ Classes'!A:B,2,FALSE)</f>
        <v>SU</v>
      </c>
      <c r="E61" s="205" t="str">
        <f>CONCATENATE(VLOOKUP(C61,Startlist!B:H,3,FALSE)," / ",VLOOKUP(C61,Startlist!B:H,4,FALSE))</f>
        <v>Mikk Saaron / Mait Saaron</v>
      </c>
      <c r="F61" s="206" t="str">
        <f>VLOOKUP(C61,Startlist!B:F,5,FALSE)</f>
        <v>EST</v>
      </c>
      <c r="G61" s="205" t="str">
        <f>VLOOKUP(C61,Startlist!B:H,7,FALSE)</f>
        <v>Vaz 21073</v>
      </c>
      <c r="H61" s="205" t="str">
        <f>IF(VLOOKUP(C61,Startlist!B:H,6,FALSE)="","",VLOOKUP(C61,Startlist!B:H,6,FALSE))</f>
        <v>Mikk Saaron</v>
      </c>
      <c r="I61" s="207" t="str">
        <f>IF(VLOOKUP(C61,Results!B:L,10,FALSE)="","Retired",VLOOKUP(C61,Results!B:L,10,FALSE))</f>
        <v>29.45,1</v>
      </c>
    </row>
    <row r="62" spans="1:9" ht="15">
      <c r="A62" s="202">
        <f t="shared" si="0"/>
        <v>55</v>
      </c>
      <c r="B62" s="225">
        <f>COUNTIF($D$1:D61,D62)+1</f>
        <v>8</v>
      </c>
      <c r="C62" s="203">
        <v>96</v>
      </c>
      <c r="D62" s="204" t="str">
        <f>VLOOKUP(C62,'Champ Classes'!A:B,2,FALSE)</f>
        <v>2WD-SE</v>
      </c>
      <c r="E62" s="205" t="str">
        <f>CONCATENATE(VLOOKUP(C62,Startlist!B:H,3,FALSE)," / ",VLOOKUP(C62,Startlist!B:H,4,FALSE))</f>
        <v>Eero Sillandi / Andreas Liiv</v>
      </c>
      <c r="F62" s="206" t="str">
        <f>VLOOKUP(C62,Startlist!B:F,5,FALSE)</f>
        <v>EST</v>
      </c>
      <c r="G62" s="205" t="str">
        <f>VLOOKUP(C62,Startlist!B:H,7,FALSE)</f>
        <v>Honda Civic Type-R</v>
      </c>
      <c r="H62" s="205" t="str">
        <f>IF(VLOOKUP(C62,Startlist!B:H,6,FALSE)="","",VLOOKUP(C62,Startlist!B:H,6,FALSE))</f>
        <v>Eero Sillandi</v>
      </c>
      <c r="I62" s="207" t="str">
        <f>IF(VLOOKUP(C62,Results!B:L,10,FALSE)="","Retired",VLOOKUP(C62,Results!B:L,10,FALSE))</f>
        <v>29.54,6</v>
      </c>
    </row>
    <row r="63" spans="1:9" ht="15">
      <c r="A63" s="202">
        <f t="shared" si="0"/>
        <v>56</v>
      </c>
      <c r="B63" s="225">
        <f>COUNTIF($D$1:D62,D63)+1</f>
        <v>5</v>
      </c>
      <c r="C63" s="203">
        <v>11</v>
      </c>
      <c r="D63" s="204" t="str">
        <f>VLOOKUP(C63,'Champ Classes'!A:B,2,FALSE)</f>
        <v>J16</v>
      </c>
      <c r="E63" s="205" t="str">
        <f>CONCATENATE(VLOOKUP(C63,Startlist!B:H,3,FALSE)," / ",VLOOKUP(C63,Startlist!B:H,4,FALSE))</f>
        <v>Romet Reimal / Inga Reimal</v>
      </c>
      <c r="F63" s="206" t="str">
        <f>VLOOKUP(C63,Startlist!B:F,5,FALSE)</f>
        <v>EST</v>
      </c>
      <c r="G63" s="205" t="str">
        <f>VLOOKUP(C63,Startlist!B:H,7,FALSE)</f>
        <v>Citroen C2</v>
      </c>
      <c r="H63" s="205" t="str">
        <f>IF(VLOOKUP(C63,Startlist!B:H,6,FALSE)="","",VLOOKUP(C63,Startlist!B:H,6,FALSE))</f>
        <v>Thule Motorsport</v>
      </c>
      <c r="I63" s="207" t="str">
        <f>IF(VLOOKUP(C63,Results!B:L,10,FALSE)="","Retired",VLOOKUP(C63,Results!B:L,10,FALSE))</f>
        <v>29.55,1</v>
      </c>
    </row>
    <row r="64" spans="1:9" ht="15">
      <c r="A64" s="202">
        <f t="shared" si="0"/>
        <v>57</v>
      </c>
      <c r="B64" s="225">
        <f>COUNTIF($D$1:D63,D64)+1</f>
        <v>15</v>
      </c>
      <c r="C64" s="203">
        <v>70</v>
      </c>
      <c r="D64" s="204" t="str">
        <f>VLOOKUP(C64,'Champ Classes'!A:B,2,FALSE)</f>
        <v>2WD-ST</v>
      </c>
      <c r="E64" s="205" t="str">
        <f>CONCATENATE(VLOOKUP(C64,Startlist!B:H,3,FALSE)," / ",VLOOKUP(C64,Startlist!B:H,4,FALSE))</f>
        <v>Margo Lipp / Karl-Martin Pika</v>
      </c>
      <c r="F64" s="206" t="str">
        <f>VLOOKUP(C64,Startlist!B:F,5,FALSE)</f>
        <v>EST</v>
      </c>
      <c r="G64" s="205" t="str">
        <f>VLOOKUP(C64,Startlist!B:H,7,FALSE)</f>
        <v>BMW 320I</v>
      </c>
      <c r="H64" s="205" t="str">
        <f>IF(VLOOKUP(C64,Startlist!B:H,6,FALSE)="","",VLOOKUP(C64,Startlist!B:H,6,FALSE))</f>
        <v>Margo Lipp</v>
      </c>
      <c r="I64" s="207" t="str">
        <f>IF(VLOOKUP(C64,Results!B:L,10,FALSE)="","Retired",VLOOKUP(C64,Results!B:L,10,FALSE))</f>
        <v>29.58,9</v>
      </c>
    </row>
    <row r="65" spans="1:9" ht="15">
      <c r="A65" s="202">
        <f t="shared" si="0"/>
        <v>58</v>
      </c>
      <c r="B65" s="225">
        <f>COUNTIF($D$1:D64,D65)+1</f>
        <v>6</v>
      </c>
      <c r="C65" s="203">
        <v>20</v>
      </c>
      <c r="D65" s="204" t="str">
        <f>VLOOKUP(C65,'Champ Classes'!A:B,2,FALSE)</f>
        <v>J16</v>
      </c>
      <c r="E65" s="205" t="str">
        <f>CONCATENATE(VLOOKUP(C65,Startlist!B:H,3,FALSE)," / ",VLOOKUP(C65,Startlist!B:H,4,FALSE))</f>
        <v>Robin Roose / Kristjan Koik</v>
      </c>
      <c r="F65" s="206" t="str">
        <f>VLOOKUP(C65,Startlist!B:F,5,FALSE)</f>
        <v>EST</v>
      </c>
      <c r="G65" s="205" t="str">
        <f>VLOOKUP(C65,Startlist!B:H,7,FALSE)</f>
        <v>Audi A3</v>
      </c>
      <c r="H65" s="205">
        <f>IF(VLOOKUP(C65,Startlist!B:H,6,FALSE)="","",VLOOKUP(C65,Startlist!B:H,6,FALSE))</f>
      </c>
      <c r="I65" s="207" t="str">
        <f>IF(VLOOKUP(C65,Results!B:L,10,FALSE)="","Retired",VLOOKUP(C65,Results!B:L,10,FALSE))</f>
        <v>29.59,9</v>
      </c>
    </row>
    <row r="66" spans="1:9" ht="15">
      <c r="A66" s="202">
        <f t="shared" si="0"/>
        <v>59</v>
      </c>
      <c r="B66" s="225">
        <f>COUNTIF($D$1:D65,D66)+1</f>
        <v>2</v>
      </c>
      <c r="C66" s="203">
        <v>93</v>
      </c>
      <c r="D66" s="204" t="str">
        <f>VLOOKUP(C66,'Champ Classes'!A:B,2,FALSE)</f>
        <v>SU</v>
      </c>
      <c r="E66" s="205" t="str">
        <f>CONCATENATE(VLOOKUP(C66,Startlist!B:H,3,FALSE)," / ",VLOOKUP(C66,Startlist!B:H,4,FALSE))</f>
        <v>Martin Tanning / Eigo Jaakma</v>
      </c>
      <c r="F66" s="206" t="str">
        <f>VLOOKUP(C66,Startlist!B:F,5,FALSE)</f>
        <v>EST</v>
      </c>
      <c r="G66" s="205" t="str">
        <f>VLOOKUP(C66,Startlist!B:H,7,FALSE)</f>
        <v>Vaz 2105</v>
      </c>
      <c r="H66" s="205" t="str">
        <f>IF(VLOOKUP(C66,Startlist!B:H,6,FALSE)="","",VLOOKUP(C66,Startlist!B:H,6,FALSE))</f>
        <v>Eigo Jaakma</v>
      </c>
      <c r="I66" s="207" t="str">
        <f>IF(VLOOKUP(C66,Results!B:L,10,FALSE)="","Retired",VLOOKUP(C66,Results!B:L,10,FALSE))</f>
        <v>30.04,5</v>
      </c>
    </row>
    <row r="67" spans="1:9" ht="15">
      <c r="A67" s="202">
        <f t="shared" si="0"/>
        <v>60</v>
      </c>
      <c r="B67" s="225">
        <f>COUNTIF($D$1:D66,D67)+1</f>
        <v>9</v>
      </c>
      <c r="C67" s="203">
        <v>104</v>
      </c>
      <c r="D67" s="204" t="str">
        <f>VLOOKUP(C67,'Champ Classes'!A:B,2,FALSE)</f>
        <v>2WD-SE</v>
      </c>
      <c r="E67" s="205" t="str">
        <f>CONCATENATE(VLOOKUP(C67,Startlist!B:H,3,FALSE)," / ",VLOOKUP(C67,Startlist!B:H,4,FALSE))</f>
        <v>Romet Liiv / Sander Liiv</v>
      </c>
      <c r="F67" s="206" t="str">
        <f>VLOOKUP(C67,Startlist!B:F,5,FALSE)</f>
        <v>EST</v>
      </c>
      <c r="G67" s="205" t="str">
        <f>VLOOKUP(C67,Startlist!B:H,7,FALSE)</f>
        <v>Honda Civic Type-R</v>
      </c>
      <c r="H67" s="205">
        <f>IF(VLOOKUP(C67,Startlist!B:H,6,FALSE)="","",VLOOKUP(C67,Startlist!B:H,6,FALSE))</f>
      </c>
      <c r="I67" s="207" t="str">
        <f>IF(VLOOKUP(C67,Results!B:L,10,FALSE)="","Retired",VLOOKUP(C67,Results!B:L,10,FALSE))</f>
        <v>30.04,5</v>
      </c>
    </row>
    <row r="68" spans="1:9" ht="15">
      <c r="A68" s="202">
        <f t="shared" si="0"/>
        <v>61</v>
      </c>
      <c r="B68" s="225">
        <f>COUNTIF($D$1:D67,D68)+1</f>
        <v>7</v>
      </c>
      <c r="C68" s="203">
        <v>24</v>
      </c>
      <c r="D68" s="204" t="str">
        <f>VLOOKUP(C68,'Champ Classes'!A:B,2,FALSE)</f>
        <v>J16</v>
      </c>
      <c r="E68" s="205" t="str">
        <f>CONCATENATE(VLOOKUP(C68,Startlist!B:H,3,FALSE)," / ",VLOOKUP(C68,Startlist!B:H,4,FALSE))</f>
        <v>Henry Tegova / Andreas Liimann</v>
      </c>
      <c r="F68" s="206" t="str">
        <f>VLOOKUP(C68,Startlist!B:F,5,FALSE)</f>
        <v>EST</v>
      </c>
      <c r="G68" s="205" t="str">
        <f>VLOOKUP(C68,Startlist!B:H,7,FALSE)</f>
        <v>Ford Fiesta</v>
      </c>
      <c r="H68" s="205" t="str">
        <f>IF(VLOOKUP(C68,Startlist!B:H,6,FALSE)="","",VLOOKUP(C68,Startlist!B:H,6,FALSE))</f>
        <v>HT Racing Estonia</v>
      </c>
      <c r="I68" s="207" t="str">
        <f>IF(VLOOKUP(C68,Results!B:L,10,FALSE)="","Retired",VLOOKUP(C68,Results!B:L,10,FALSE))</f>
        <v>30.04,6</v>
      </c>
    </row>
    <row r="69" spans="1:9" ht="15">
      <c r="A69" s="202">
        <f t="shared" si="0"/>
        <v>62</v>
      </c>
      <c r="B69" s="225">
        <f>COUNTIF($D$1:D68,D69)+1</f>
        <v>8</v>
      </c>
      <c r="C69" s="203">
        <v>108</v>
      </c>
      <c r="D69" s="204" t="str">
        <f>VLOOKUP(C69,'Champ Classes'!A:B,2,FALSE)</f>
        <v>2WD-VT</v>
      </c>
      <c r="E69" s="205" t="str">
        <f>CONCATENATE(VLOOKUP(C69,Startlist!B:H,3,FALSE)," / ",VLOOKUP(C69,Startlist!B:H,4,FALSE))</f>
        <v>Chris Männik / Marianne Pihu</v>
      </c>
      <c r="F69" s="206" t="str">
        <f>VLOOKUP(C69,Startlist!B:F,5,FALSE)</f>
        <v>EST</v>
      </c>
      <c r="G69" s="205" t="str">
        <f>VLOOKUP(C69,Startlist!B:H,7,FALSE)</f>
        <v>BMW 318</v>
      </c>
      <c r="H69" s="205" t="str">
        <f>IF(VLOOKUP(C69,Startlist!B:H,6,FALSE)="","",VLOOKUP(C69,Startlist!B:H,6,FALSE))</f>
        <v>WKND Racing</v>
      </c>
      <c r="I69" s="207" t="str">
        <f>IF(VLOOKUP(C69,Results!B:L,10,FALSE)="","Retired",VLOOKUP(C69,Results!B:L,10,FALSE))</f>
        <v>30.08,8</v>
      </c>
    </row>
    <row r="70" spans="1:9" ht="15">
      <c r="A70" s="202">
        <f t="shared" si="0"/>
        <v>63</v>
      </c>
      <c r="B70" s="225">
        <f>COUNTIF($D$1:D69,D70)+1</f>
        <v>16</v>
      </c>
      <c r="C70" s="203">
        <v>86</v>
      </c>
      <c r="D70" s="204" t="str">
        <f>VLOOKUP(C70,'Champ Classes'!A:B,2,FALSE)</f>
        <v>2WD-ST</v>
      </c>
      <c r="E70" s="205" t="str">
        <f>CONCATENATE(VLOOKUP(C70,Startlist!B:H,3,FALSE)," / ",VLOOKUP(C70,Startlist!B:H,4,FALSE))</f>
        <v>Sulev Pärn / Mart Loitjärv</v>
      </c>
      <c r="F70" s="206" t="str">
        <f>VLOOKUP(C70,Startlist!B:F,5,FALSE)</f>
        <v>EST</v>
      </c>
      <c r="G70" s="205" t="str">
        <f>VLOOKUP(C70,Startlist!B:H,7,FALSE)</f>
        <v>BMW 318I</v>
      </c>
      <c r="H70" s="205" t="str">
        <f>IF(VLOOKUP(C70,Startlist!B:H,6,FALSE)="","",VLOOKUP(C70,Startlist!B:H,6,FALSE))</f>
        <v>Käru Tehnikaklubi</v>
      </c>
      <c r="I70" s="207" t="str">
        <f>IF(VLOOKUP(C70,Results!B:L,10,FALSE)="","Retired",VLOOKUP(C70,Results!B:L,10,FALSE))</f>
        <v>30.17,9</v>
      </c>
    </row>
    <row r="71" spans="1:9" ht="15">
      <c r="A71" s="202">
        <f t="shared" si="0"/>
        <v>64</v>
      </c>
      <c r="B71" s="225">
        <f>COUNTIF($D$1:D70,D71)+1</f>
        <v>10</v>
      </c>
      <c r="C71" s="203">
        <v>125</v>
      </c>
      <c r="D71" s="204" t="str">
        <f>VLOOKUP(C71,'Champ Classes'!A:B,2,FALSE)</f>
        <v>2WD-SE</v>
      </c>
      <c r="E71" s="205" t="str">
        <f>CONCATENATE(VLOOKUP(C71,Startlist!B:H,3,FALSE)," / ",VLOOKUP(C71,Startlist!B:H,4,FALSE))</f>
        <v>Martin Ratnik / Kätlin Lumi</v>
      </c>
      <c r="F71" s="206" t="str">
        <f>VLOOKUP(C71,Startlist!B:F,5,FALSE)</f>
        <v>EST</v>
      </c>
      <c r="G71" s="205" t="str">
        <f>VLOOKUP(C71,Startlist!B:H,7,FALSE)</f>
        <v>Renault Clio</v>
      </c>
      <c r="H71" s="205" t="str">
        <f>IF(VLOOKUP(C71,Startlist!B:H,6,FALSE)="","",VLOOKUP(C71,Startlist!B:H,6,FALSE))</f>
        <v>Www.autotuled.ee</v>
      </c>
      <c r="I71" s="207" t="str">
        <f>IF(VLOOKUP(C71,Results!B:L,10,FALSE)="","Retired",VLOOKUP(C71,Results!B:L,10,FALSE))</f>
        <v>30.20,4</v>
      </c>
    </row>
    <row r="72" spans="1:9" ht="15">
      <c r="A72" s="202">
        <f t="shared" si="0"/>
        <v>65</v>
      </c>
      <c r="B72" s="225">
        <f>COUNTIF($D$1:D71,D72)+1</f>
        <v>8</v>
      </c>
      <c r="C72" s="203">
        <v>16</v>
      </c>
      <c r="D72" s="204" t="str">
        <f>VLOOKUP(C72,'Champ Classes'!A:B,2,FALSE)</f>
        <v>J16</v>
      </c>
      <c r="E72" s="205" t="str">
        <f>CONCATENATE(VLOOKUP(C72,Startlist!B:H,3,FALSE)," / ",VLOOKUP(C72,Startlist!B:H,4,FALSE))</f>
        <v>Kerli Vilu / Arvo Liimann</v>
      </c>
      <c r="F72" s="206" t="str">
        <f>VLOOKUP(C72,Startlist!B:F,5,FALSE)</f>
        <v>EST</v>
      </c>
      <c r="G72" s="205" t="str">
        <f>VLOOKUP(C72,Startlist!B:H,7,FALSE)</f>
        <v>Ford Fiesta</v>
      </c>
      <c r="H72" s="205" t="str">
        <f>IF(VLOOKUP(C72,Startlist!B:H,6,FALSE)="","",VLOOKUP(C72,Startlist!B:H,6,FALSE))</f>
        <v>HT Motorsport</v>
      </c>
      <c r="I72" s="207" t="str">
        <f>IF(VLOOKUP(C72,Results!B:L,10,FALSE)="","Retired",VLOOKUP(C72,Results!B:L,10,FALSE))</f>
        <v>30.20,5</v>
      </c>
    </row>
    <row r="73" spans="1:9" ht="15">
      <c r="A73" s="202">
        <f t="shared" si="0"/>
        <v>66</v>
      </c>
      <c r="B73" s="225">
        <f>COUNTIF($D$1:D72,D73)+1</f>
        <v>9</v>
      </c>
      <c r="C73" s="203">
        <v>21</v>
      </c>
      <c r="D73" s="204" t="str">
        <f>VLOOKUP(C73,'Champ Classes'!A:B,2,FALSE)</f>
        <v>J16</v>
      </c>
      <c r="E73" s="205" t="str">
        <f>CONCATENATE(VLOOKUP(C73,Startlist!B:H,3,FALSE)," / ",VLOOKUP(C73,Startlist!B:H,4,FALSE))</f>
        <v>Mairo Tiks / Alo Lond</v>
      </c>
      <c r="F73" s="206" t="str">
        <f>VLOOKUP(C73,Startlist!B:F,5,FALSE)</f>
        <v>EST</v>
      </c>
      <c r="G73" s="205" t="str">
        <f>VLOOKUP(C73,Startlist!B:H,7,FALSE)</f>
        <v>Honda Civic</v>
      </c>
      <c r="H73" s="205" t="str">
        <f>IF(VLOOKUP(C73,Startlist!B:H,6,FALSE)="","",VLOOKUP(C73,Startlist!B:H,6,FALSE))</f>
        <v>Mairo Tiks</v>
      </c>
      <c r="I73" s="207" t="str">
        <f>IF(VLOOKUP(C73,Results!B:L,10,FALSE)="","Retired",VLOOKUP(C73,Results!B:L,10,FALSE))</f>
        <v>30.36,6</v>
      </c>
    </row>
    <row r="74" spans="1:9" ht="15">
      <c r="A74" s="202">
        <f aca="true" t="shared" si="1" ref="A74:A100">A73+1</f>
        <v>67</v>
      </c>
      <c r="B74" s="225">
        <f>COUNTIF($D$1:D73,D74)+1</f>
        <v>6</v>
      </c>
      <c r="C74" s="203">
        <v>111</v>
      </c>
      <c r="D74" s="204" t="str">
        <f>VLOOKUP(C74,'Champ Classes'!A:B,2,FALSE)</f>
        <v>2WD-VE</v>
      </c>
      <c r="E74" s="205" t="str">
        <f>CONCATENATE(VLOOKUP(C74,Startlist!B:H,3,FALSE)," / ",VLOOKUP(C74,Startlist!B:H,4,FALSE))</f>
        <v>Raido Värik / Margus Havik</v>
      </c>
      <c r="F74" s="206" t="str">
        <f>VLOOKUP(C74,Startlist!B:F,5,FALSE)</f>
        <v>EST</v>
      </c>
      <c r="G74" s="205" t="str">
        <f>VLOOKUP(C74,Startlist!B:H,7,FALSE)</f>
        <v>Toyota Yaris</v>
      </c>
      <c r="H74" s="205" t="str">
        <f>IF(VLOOKUP(C74,Startlist!B:H,6,FALSE)="","",VLOOKUP(C74,Startlist!B:H,6,FALSE))</f>
        <v>Raido Värik</v>
      </c>
      <c r="I74" s="207" t="str">
        <f>IF(VLOOKUP(C74,Results!B:L,10,FALSE)="","Retired",VLOOKUP(C74,Results!B:L,10,FALSE))</f>
        <v>30.39,8</v>
      </c>
    </row>
    <row r="75" spans="1:9" ht="15">
      <c r="A75" s="202">
        <f t="shared" si="1"/>
        <v>68</v>
      </c>
      <c r="B75" s="225">
        <f>COUNTIF($D$1:D74,D75)+1</f>
        <v>3</v>
      </c>
      <c r="C75" s="203">
        <v>105</v>
      </c>
      <c r="D75" s="204" t="str">
        <f>VLOOKUP(C75,'Champ Classes'!A:B,2,FALSE)</f>
        <v>SU</v>
      </c>
      <c r="E75" s="205" t="str">
        <f>CONCATENATE(VLOOKUP(C75,Startlist!B:H,3,FALSE)," / ",VLOOKUP(C75,Startlist!B:H,4,FALSE))</f>
        <v>Reigo Raadik / Indrek Mäestu</v>
      </c>
      <c r="F75" s="206" t="str">
        <f>VLOOKUP(C75,Startlist!B:F,5,FALSE)</f>
        <v>EST</v>
      </c>
      <c r="G75" s="205" t="str">
        <f>VLOOKUP(C75,Startlist!B:H,7,FALSE)</f>
        <v>Vaz 2107</v>
      </c>
      <c r="H75" s="205" t="str">
        <f>IF(VLOOKUP(C75,Startlist!B:H,6,FALSE)="","",VLOOKUP(C75,Startlist!B:H,6,FALSE))</f>
        <v>Märjamaa Rally Team</v>
      </c>
      <c r="I75" s="207" t="str">
        <f>IF(VLOOKUP(C75,Results!B:L,10,FALSE)="","Retired",VLOOKUP(C75,Results!B:L,10,FALSE))</f>
        <v>30.42,6</v>
      </c>
    </row>
    <row r="76" spans="1:9" ht="15">
      <c r="A76" s="202">
        <f t="shared" si="1"/>
        <v>69</v>
      </c>
      <c r="B76" s="225">
        <f>COUNTIF($D$1:D75,D76)+1</f>
        <v>1</v>
      </c>
      <c r="C76" s="203">
        <v>129</v>
      </c>
      <c r="D76" s="204" t="str">
        <f>VLOOKUP(C76,'Champ Classes'!A:B,2,FALSE)</f>
        <v>2WD-Sport</v>
      </c>
      <c r="E76" s="205" t="str">
        <f>CONCATENATE(VLOOKUP(C76,Startlist!B:H,3,FALSE)," / ",VLOOKUP(C76,Startlist!B:H,4,FALSE))</f>
        <v>Janek Peetsmann / Robin Mark</v>
      </c>
      <c r="F76" s="206" t="str">
        <f>VLOOKUP(C76,Startlist!B:F,5,FALSE)</f>
        <v>EST</v>
      </c>
      <c r="G76" s="205" t="str">
        <f>VLOOKUP(C76,Startlist!B:H,7,FALSE)</f>
        <v>BMW 328</v>
      </c>
      <c r="H76" s="205" t="str">
        <f>IF(VLOOKUP(C76,Startlist!B:H,6,FALSE)="","",VLOOKUP(C76,Startlist!B:H,6,FALSE))</f>
        <v>A1M Motorsport</v>
      </c>
      <c r="I76" s="207" t="str">
        <f>IF(VLOOKUP(C76,Results!B:L,10,FALSE)="","Retired",VLOOKUP(C76,Results!B:L,10,FALSE))</f>
        <v>30.43,6</v>
      </c>
    </row>
    <row r="77" spans="1:9" ht="15">
      <c r="A77" s="202">
        <f t="shared" si="1"/>
        <v>70</v>
      </c>
      <c r="B77" s="225">
        <f>COUNTIF($D$1:D76,D77)+1</f>
        <v>9</v>
      </c>
      <c r="C77" s="203">
        <v>107</v>
      </c>
      <c r="D77" s="204" t="str">
        <f>VLOOKUP(C77,'Champ Classes'!A:B,2,FALSE)</f>
        <v>2WD-VT</v>
      </c>
      <c r="E77" s="205" t="str">
        <f>CONCATENATE(VLOOKUP(C77,Startlist!B:H,3,FALSE)," / ",VLOOKUP(C77,Startlist!B:H,4,FALSE))</f>
        <v>Hardi Link / Morten Raamat</v>
      </c>
      <c r="F77" s="206" t="str">
        <f>VLOOKUP(C77,Startlist!B:F,5,FALSE)</f>
        <v>EST</v>
      </c>
      <c r="G77" s="205" t="str">
        <f>VLOOKUP(C77,Startlist!B:H,7,FALSE)</f>
        <v>BMW 318 IS</v>
      </c>
      <c r="H77" s="205" t="str">
        <f>IF(VLOOKUP(C77,Startlist!B:H,6,FALSE)="","",VLOOKUP(C77,Startlist!B:H,6,FALSE))</f>
        <v>Hardi Link</v>
      </c>
      <c r="I77" s="207" t="str">
        <f>IF(VLOOKUP(C77,Results!B:L,10,FALSE)="","Retired",VLOOKUP(C77,Results!B:L,10,FALSE))</f>
        <v>30.45,3</v>
      </c>
    </row>
    <row r="78" spans="1:9" ht="15">
      <c r="A78" s="202">
        <f t="shared" si="1"/>
        <v>71</v>
      </c>
      <c r="B78" s="225">
        <f>COUNTIF($D$1:D77,D78)+1</f>
        <v>10</v>
      </c>
      <c r="C78" s="203">
        <v>123</v>
      </c>
      <c r="D78" s="204" t="str">
        <f>VLOOKUP(C78,'Champ Classes'!A:B,2,FALSE)</f>
        <v>2WD-VT</v>
      </c>
      <c r="E78" s="205" t="str">
        <f>CONCATENATE(VLOOKUP(C78,Startlist!B:H,3,FALSE)," / ",VLOOKUP(C78,Startlist!B:H,4,FALSE))</f>
        <v>Martin Ploom / Karl-Aksel Junker</v>
      </c>
      <c r="F78" s="206" t="str">
        <f>VLOOKUP(C78,Startlist!B:F,5,FALSE)</f>
        <v>EST</v>
      </c>
      <c r="G78" s="205" t="str">
        <f>VLOOKUP(C78,Startlist!B:H,7,FALSE)</f>
        <v>BMW 318TI</v>
      </c>
      <c r="H78" s="205" t="str">
        <f>IF(VLOOKUP(C78,Startlist!B:H,6,FALSE)="","",VLOOKUP(C78,Startlist!B:H,6,FALSE))</f>
        <v>Martin Ploom</v>
      </c>
      <c r="I78" s="207" t="str">
        <f>IF(VLOOKUP(C78,Results!B:L,10,FALSE)="","Retired",VLOOKUP(C78,Results!B:L,10,FALSE))</f>
        <v>30.59,0</v>
      </c>
    </row>
    <row r="79" spans="1:9" ht="15">
      <c r="A79" s="202">
        <f t="shared" si="1"/>
        <v>72</v>
      </c>
      <c r="B79" s="225">
        <f>COUNTIF($D$1:D78,D79)+1</f>
        <v>10</v>
      </c>
      <c r="C79" s="203">
        <v>3</v>
      </c>
      <c r="D79" s="204" t="str">
        <f>VLOOKUP(C79,'Champ Classes'!A:B,2,FALSE)</f>
        <v>J16</v>
      </c>
      <c r="E79" s="205" t="str">
        <f>CONCATENATE(VLOOKUP(C79,Startlist!B:H,3,FALSE)," / ",VLOOKUP(C79,Startlist!B:H,4,FALSE))</f>
        <v>Kaspar Kaasik / Kris Antsmaa</v>
      </c>
      <c r="F79" s="206" t="str">
        <f>VLOOKUP(C79,Startlist!B:F,5,FALSE)</f>
        <v>EST</v>
      </c>
      <c r="G79" s="205" t="str">
        <f>VLOOKUP(C79,Startlist!B:H,7,FALSE)</f>
        <v>Ford Fiesta</v>
      </c>
      <c r="H79" s="205" t="str">
        <f>IF(VLOOKUP(C79,Startlist!B:H,6,FALSE)="","",VLOOKUP(C79,Startlist!B:H,6,FALSE))</f>
        <v>TLK Racing</v>
      </c>
      <c r="I79" s="207" t="str">
        <f>IF(VLOOKUP(C79,Results!B:L,10,FALSE)="","Retired",VLOOKUP(C79,Results!B:L,10,FALSE))</f>
        <v>31.12,6</v>
      </c>
    </row>
    <row r="80" spans="1:9" ht="15">
      <c r="A80" s="202">
        <f t="shared" si="1"/>
        <v>73</v>
      </c>
      <c r="B80" s="225">
        <f>COUNTIF($D$1:D79,D80)+1</f>
        <v>17</v>
      </c>
      <c r="C80" s="203">
        <v>118</v>
      </c>
      <c r="D80" s="204" t="str">
        <f>VLOOKUP(C80,'Champ Classes'!A:B,2,FALSE)</f>
        <v>2WD-ST</v>
      </c>
      <c r="E80" s="205" t="str">
        <f>CONCATENATE(VLOOKUP(C80,Startlist!B:H,3,FALSE)," / ",VLOOKUP(C80,Startlist!B:H,4,FALSE))</f>
        <v>Janar Eelmaa / Martin Arula</v>
      </c>
      <c r="F80" s="206" t="str">
        <f>VLOOKUP(C80,Startlist!B:F,5,FALSE)</f>
        <v>EST</v>
      </c>
      <c r="G80" s="205" t="str">
        <f>VLOOKUP(C80,Startlist!B:H,7,FALSE)</f>
        <v>BMW 325TI</v>
      </c>
      <c r="H80" s="205" t="str">
        <f>IF(VLOOKUP(C80,Startlist!B:H,6,FALSE)="","",VLOOKUP(C80,Startlist!B:H,6,FALSE))</f>
        <v>Kiired ja Tihased</v>
      </c>
      <c r="I80" s="207" t="str">
        <f>IF(VLOOKUP(C80,Results!B:L,10,FALSE)="","Retired",VLOOKUP(C80,Results!B:L,10,FALSE))</f>
        <v>31.17,2</v>
      </c>
    </row>
    <row r="81" spans="1:9" ht="15">
      <c r="A81" s="202">
        <f t="shared" si="1"/>
        <v>74</v>
      </c>
      <c r="B81" s="225">
        <f>COUNTIF($D$1:D80,D81)+1</f>
        <v>11</v>
      </c>
      <c r="C81" s="203">
        <v>113</v>
      </c>
      <c r="D81" s="204" t="str">
        <f>VLOOKUP(C81,'Champ Classes'!A:B,2,FALSE)</f>
        <v>2WD-VT</v>
      </c>
      <c r="E81" s="205" t="str">
        <f>CONCATENATE(VLOOKUP(C81,Startlist!B:H,3,FALSE)," / ",VLOOKUP(C81,Startlist!B:H,4,FALSE))</f>
        <v>Helar Arge / Kristjan Puusepp</v>
      </c>
      <c r="F81" s="206" t="str">
        <f>VLOOKUP(C81,Startlist!B:F,5,FALSE)</f>
        <v>EST</v>
      </c>
      <c r="G81" s="205" t="str">
        <f>VLOOKUP(C81,Startlist!B:H,7,FALSE)</f>
        <v>BMW 318 IS</v>
      </c>
      <c r="H81" s="205" t="str">
        <f>IF(VLOOKUP(C81,Startlist!B:H,6,FALSE)="","",VLOOKUP(C81,Startlist!B:H,6,FALSE))</f>
        <v>WKND Racing</v>
      </c>
      <c r="I81" s="207" t="str">
        <f>IF(VLOOKUP(C81,Results!B:L,10,FALSE)="","Retired",VLOOKUP(C81,Results!B:L,10,FALSE))</f>
        <v>31.23,2</v>
      </c>
    </row>
    <row r="82" spans="1:9" ht="15">
      <c r="A82" s="202">
        <f t="shared" si="1"/>
        <v>75</v>
      </c>
      <c r="B82" s="225">
        <f>COUNTIF($D$1:D81,D82)+1</f>
        <v>11</v>
      </c>
      <c r="C82" s="203">
        <v>18</v>
      </c>
      <c r="D82" s="204" t="str">
        <f>VLOOKUP(C82,'Champ Classes'!A:B,2,FALSE)</f>
        <v>J16</v>
      </c>
      <c r="E82" s="205" t="str">
        <f>CONCATENATE(VLOOKUP(C82,Startlist!B:H,3,FALSE)," / ",VLOOKUP(C82,Startlist!B:H,4,FALSE))</f>
        <v>Sebastian Kukk / Argo Kukk</v>
      </c>
      <c r="F82" s="206" t="str">
        <f>VLOOKUP(C82,Startlist!B:F,5,FALSE)</f>
        <v>EST</v>
      </c>
      <c r="G82" s="205" t="str">
        <f>VLOOKUP(C82,Startlist!B:H,7,FALSE)</f>
        <v>Ford Fiesta</v>
      </c>
      <c r="H82" s="205" t="str">
        <f>IF(VLOOKUP(C82,Startlist!B:H,6,FALSE)="","",VLOOKUP(C82,Startlist!B:H,6,FALSE))</f>
        <v>ProVan Motorsport</v>
      </c>
      <c r="I82" s="207" t="str">
        <f>IF(VLOOKUP(C82,Results!B:L,10,FALSE)="","Retired",VLOOKUP(C82,Results!B:L,10,FALSE))</f>
        <v>31.29,0</v>
      </c>
    </row>
    <row r="83" spans="1:9" ht="15">
      <c r="A83" s="202">
        <f t="shared" si="1"/>
        <v>76</v>
      </c>
      <c r="B83" s="225">
        <f>COUNTIF($D$1:D82,D83)+1</f>
        <v>12</v>
      </c>
      <c r="C83" s="203">
        <v>15</v>
      </c>
      <c r="D83" s="204" t="str">
        <f>VLOOKUP(C83,'Champ Classes'!A:B,2,FALSE)</f>
        <v>J16</v>
      </c>
      <c r="E83" s="205" t="str">
        <f>CONCATENATE(VLOOKUP(C83,Startlist!B:H,3,FALSE)," / ",VLOOKUP(C83,Startlist!B:H,4,FALSE))</f>
        <v>Sebastian Kupri / Indrek Jõeäär</v>
      </c>
      <c r="F83" s="206" t="str">
        <f>VLOOKUP(C83,Startlist!B:F,5,FALSE)</f>
        <v>EST</v>
      </c>
      <c r="G83" s="205" t="str">
        <f>VLOOKUP(C83,Startlist!B:H,7,FALSE)</f>
        <v>Honda Civic</v>
      </c>
      <c r="H83" s="205" t="str">
        <f>IF(VLOOKUP(C83,Startlist!B:H,6,FALSE)="","",VLOOKUP(C83,Startlist!B:H,6,FALSE))</f>
        <v>Alari Kupri</v>
      </c>
      <c r="I83" s="207" t="str">
        <f>IF(VLOOKUP(C83,Results!B:L,10,FALSE)="","Retired",VLOOKUP(C83,Results!B:L,10,FALSE))</f>
        <v>31.38,5</v>
      </c>
    </row>
    <row r="84" spans="1:9" ht="15">
      <c r="A84" s="202">
        <f t="shared" si="1"/>
        <v>77</v>
      </c>
      <c r="B84" s="225">
        <f>COUNTIF($D$1:D83,D84)+1</f>
        <v>12</v>
      </c>
      <c r="C84" s="203">
        <v>101</v>
      </c>
      <c r="D84" s="204" t="str">
        <f>VLOOKUP(C84,'Champ Classes'!A:B,2,FALSE)</f>
        <v>2WD-VT</v>
      </c>
      <c r="E84" s="205" t="str">
        <f>CONCATENATE(VLOOKUP(C84,Startlist!B:H,3,FALSE)," / ",VLOOKUP(C84,Startlist!B:H,4,FALSE))</f>
        <v>Toomas Tõnsau / Raido Uesson</v>
      </c>
      <c r="F84" s="206" t="str">
        <f>VLOOKUP(C84,Startlist!B:F,5,FALSE)</f>
        <v>EST</v>
      </c>
      <c r="G84" s="205" t="str">
        <f>VLOOKUP(C84,Startlist!B:H,7,FALSE)</f>
        <v>BMW 318TI</v>
      </c>
      <c r="H84" s="205" t="str">
        <f>IF(VLOOKUP(C84,Startlist!B:H,6,FALSE)="","",VLOOKUP(C84,Startlist!B:H,6,FALSE))</f>
        <v>Märjamaa Rally Team</v>
      </c>
      <c r="I84" s="207" t="str">
        <f>IF(VLOOKUP(C84,Results!B:L,10,FALSE)="","Retired",VLOOKUP(C84,Results!B:L,10,FALSE))</f>
        <v>31.40,0</v>
      </c>
    </row>
    <row r="85" spans="1:9" ht="15">
      <c r="A85" s="202">
        <f t="shared" si="1"/>
        <v>78</v>
      </c>
      <c r="B85" s="225">
        <f>COUNTIF($D$1:D84,D85)+1</f>
        <v>6</v>
      </c>
      <c r="C85" s="203">
        <v>22</v>
      </c>
      <c r="D85" s="204" t="str">
        <f>VLOOKUP(C85,'Champ Classes'!A:B,2,FALSE)</f>
        <v>J18</v>
      </c>
      <c r="E85" s="205" t="str">
        <f>CONCATENATE(VLOOKUP(C85,Startlist!B:H,3,FALSE)," / ",VLOOKUP(C85,Startlist!B:H,4,FALSE))</f>
        <v>Reio Metsla / Mario Kaunis</v>
      </c>
      <c r="F85" s="206" t="str">
        <f>VLOOKUP(C85,Startlist!B:F,5,FALSE)</f>
        <v>EST</v>
      </c>
      <c r="G85" s="205" t="str">
        <f>VLOOKUP(C85,Startlist!B:H,7,FALSE)</f>
        <v>Mitsubishi Colt</v>
      </c>
      <c r="H85" s="205">
        <f>IF(VLOOKUP(C85,Startlist!B:H,6,FALSE)="","",VLOOKUP(C85,Startlist!B:H,6,FALSE))</f>
      </c>
      <c r="I85" s="207" t="str">
        <f>IF(VLOOKUP(C85,Results!B:L,10,FALSE)="","Retired",VLOOKUP(C85,Results!B:L,10,FALSE))</f>
        <v>31.50,8</v>
      </c>
    </row>
    <row r="86" spans="1:9" ht="15">
      <c r="A86" s="202">
        <f t="shared" si="1"/>
        <v>79</v>
      </c>
      <c r="B86" s="225">
        <f>COUNTIF($D$1:D85,D86)+1</f>
        <v>18</v>
      </c>
      <c r="C86" s="203">
        <v>117</v>
      </c>
      <c r="D86" s="204" t="str">
        <f>VLOOKUP(C86,'Champ Classes'!A:B,2,FALSE)</f>
        <v>2WD-ST</v>
      </c>
      <c r="E86" s="205" t="str">
        <f>CONCATENATE(VLOOKUP(C86,Startlist!B:H,3,FALSE)," / ",VLOOKUP(C86,Startlist!B:H,4,FALSE))</f>
        <v>Jaagup Maidla / Sten Hendrik Killak</v>
      </c>
      <c r="F86" s="206" t="str">
        <f>VLOOKUP(C86,Startlist!B:F,5,FALSE)</f>
        <v>EST</v>
      </c>
      <c r="G86" s="205" t="str">
        <f>VLOOKUP(C86,Startlist!B:H,7,FALSE)</f>
        <v>BMW 316</v>
      </c>
      <c r="H86" s="205" t="str">
        <f>IF(VLOOKUP(C86,Startlist!B:H,6,FALSE)="","",VLOOKUP(C86,Startlist!B:H,6,FALSE))</f>
        <v>Jaagup Maidla</v>
      </c>
      <c r="I86" s="207" t="str">
        <f>IF(VLOOKUP(C86,Results!B:L,10,FALSE)="","Retired",VLOOKUP(C86,Results!B:L,10,FALSE))</f>
        <v>31.51,8</v>
      </c>
    </row>
    <row r="87" spans="1:9" ht="15">
      <c r="A87" s="202">
        <f t="shared" si="1"/>
        <v>80</v>
      </c>
      <c r="B87" s="225">
        <f>COUNTIF($D$1:D86,D87)+1</f>
        <v>4</v>
      </c>
      <c r="C87" s="203">
        <v>122</v>
      </c>
      <c r="D87" s="204" t="str">
        <f>VLOOKUP(C87,'Champ Classes'!A:B,2,FALSE)</f>
        <v>SU</v>
      </c>
      <c r="E87" s="205" t="str">
        <f>CONCATENATE(VLOOKUP(C87,Startlist!B:H,3,FALSE)," / ",VLOOKUP(C87,Startlist!B:H,4,FALSE))</f>
        <v>Reigo Rannak / Jörgen Pukk</v>
      </c>
      <c r="F87" s="206" t="str">
        <f>VLOOKUP(C87,Startlist!B:F,5,FALSE)</f>
        <v>EST</v>
      </c>
      <c r="G87" s="205" t="str">
        <f>VLOOKUP(C87,Startlist!B:H,7,FALSE)</f>
        <v>Lada 2105</v>
      </c>
      <c r="H87" s="205">
        <f>IF(VLOOKUP(C87,Startlist!B:H,6,FALSE)="","",VLOOKUP(C87,Startlist!B:H,6,FALSE))</f>
      </c>
      <c r="I87" s="207" t="str">
        <f>IF(VLOOKUP(C87,Results!B:L,10,FALSE)="","Retired",VLOOKUP(C87,Results!B:L,10,FALSE))</f>
        <v>32.15,0</v>
      </c>
    </row>
    <row r="88" spans="1:9" ht="15">
      <c r="A88" s="202">
        <f t="shared" si="1"/>
        <v>81</v>
      </c>
      <c r="B88" s="225">
        <f>COUNTIF($D$1:D87,D88)+1</f>
        <v>2</v>
      </c>
      <c r="C88" s="203">
        <v>115</v>
      </c>
      <c r="D88" s="204" t="str">
        <f>VLOOKUP(C88,'Champ Classes'!A:B,2,FALSE)</f>
        <v>Naised</v>
      </c>
      <c r="E88" s="205" t="str">
        <f>CONCATENATE(VLOOKUP(C88,Startlist!B:H,3,FALSE)," / ",VLOOKUP(C88,Startlist!B:H,4,FALSE))</f>
        <v>Aira Lepp / Aneta Liik</v>
      </c>
      <c r="F88" s="206" t="str">
        <f>VLOOKUP(C88,Startlist!B:F,5,FALSE)</f>
        <v>EST</v>
      </c>
      <c r="G88" s="205" t="str">
        <f>VLOOKUP(C88,Startlist!B:H,7,FALSE)</f>
        <v>Nissan Sunny</v>
      </c>
      <c r="H88" s="205" t="str">
        <f>IF(VLOOKUP(C88,Startlist!B:H,6,FALSE)="","",VLOOKUP(C88,Startlist!B:H,6,FALSE))</f>
        <v>Thule Motorsport</v>
      </c>
      <c r="I88" s="207" t="str">
        <f>IF(VLOOKUP(C88,Results!B:L,10,FALSE)="","Retired",VLOOKUP(C88,Results!B:L,10,FALSE))</f>
        <v>32.18,0</v>
      </c>
    </row>
    <row r="89" spans="1:9" ht="15">
      <c r="A89" s="202">
        <f t="shared" si="1"/>
        <v>82</v>
      </c>
      <c r="B89" s="225">
        <f>COUNTIF($D$1:D88,D89)+1</f>
        <v>7</v>
      </c>
      <c r="C89" s="203">
        <v>116</v>
      </c>
      <c r="D89" s="204" t="str">
        <f>VLOOKUP(C89,'Champ Classes'!A:B,2,FALSE)</f>
        <v>2WD-VE</v>
      </c>
      <c r="E89" s="205" t="str">
        <f>CONCATENATE(VLOOKUP(C89,Startlist!B:H,3,FALSE)," / ",VLOOKUP(C89,Startlist!B:H,4,FALSE))</f>
        <v>Kaido Märss / Andrus Sipelgas</v>
      </c>
      <c r="F89" s="206" t="str">
        <f>VLOOKUP(C89,Startlist!B:F,5,FALSE)</f>
        <v>EST</v>
      </c>
      <c r="G89" s="205" t="str">
        <f>VLOOKUP(C89,Startlist!B:H,7,FALSE)</f>
        <v>Volkswagen Golf</v>
      </c>
      <c r="H89" s="205" t="str">
        <f>IF(VLOOKUP(C89,Startlist!B:H,6,FALSE)="","",VLOOKUP(C89,Startlist!B:H,6,FALSE))</f>
        <v>Kaido Märss</v>
      </c>
      <c r="I89" s="207" t="str">
        <f>IF(VLOOKUP(C89,Results!B:L,10,FALSE)="","Retired",VLOOKUP(C89,Results!B:L,10,FALSE))</f>
        <v>32.21,3</v>
      </c>
    </row>
    <row r="90" spans="1:9" ht="15">
      <c r="A90" s="202">
        <f t="shared" si="1"/>
        <v>83</v>
      </c>
      <c r="B90" s="225">
        <f>COUNTIF($D$1:D89,D90)+1</f>
        <v>13</v>
      </c>
      <c r="C90" s="203">
        <v>2</v>
      </c>
      <c r="D90" s="204" t="str">
        <f>VLOOKUP(C90,'Champ Classes'!A:B,2,FALSE)</f>
        <v>J16</v>
      </c>
      <c r="E90" s="205" t="str">
        <f>CONCATENATE(VLOOKUP(C90,Startlist!B:H,3,FALSE)," / ",VLOOKUP(C90,Startlist!B:H,4,FALSE))</f>
        <v>Jako Samm / Kaimar Taal</v>
      </c>
      <c r="F90" s="206" t="str">
        <f>VLOOKUP(C90,Startlist!B:F,5,FALSE)</f>
        <v>EST</v>
      </c>
      <c r="G90" s="205" t="str">
        <f>VLOOKUP(C90,Startlist!B:H,7,FALSE)</f>
        <v>Citroen C2</v>
      </c>
      <c r="H90" s="205" t="str">
        <f>IF(VLOOKUP(C90,Startlist!B:H,6,FALSE)="","",VLOOKUP(C90,Startlist!B:H,6,FALSE))</f>
        <v>G.M.Racing SK</v>
      </c>
      <c r="I90" s="207" t="str">
        <f>IF(VLOOKUP(C90,Results!B:L,10,FALSE)="","Retired",VLOOKUP(C90,Results!B:L,10,FALSE))</f>
        <v>32.28,3</v>
      </c>
    </row>
    <row r="91" spans="1:9" ht="15">
      <c r="A91" s="202">
        <f t="shared" si="1"/>
        <v>84</v>
      </c>
      <c r="B91" s="225">
        <f>COUNTIF($D$1:D90,D91)+1</f>
        <v>3</v>
      </c>
      <c r="C91" s="203">
        <v>110</v>
      </c>
      <c r="D91" s="204" t="str">
        <f>VLOOKUP(C91,'Champ Classes'!A:B,2,FALSE)</f>
        <v>Naised</v>
      </c>
      <c r="E91" s="205" t="str">
        <f>CONCATENATE(VLOOKUP(C91,Startlist!B:H,3,FALSE)," / ",VLOOKUP(C91,Startlist!B:H,4,FALSE))</f>
        <v>Triinu Tammel / Karoliina Tammel</v>
      </c>
      <c r="F91" s="206" t="str">
        <f>VLOOKUP(C91,Startlist!B:F,5,FALSE)</f>
        <v>EST</v>
      </c>
      <c r="G91" s="205" t="str">
        <f>VLOOKUP(C91,Startlist!B:H,7,FALSE)</f>
        <v>Ford Fiesta</v>
      </c>
      <c r="H91" s="205" t="str">
        <f>IF(VLOOKUP(C91,Startlist!B:H,6,FALSE)="","",VLOOKUP(C91,Startlist!B:H,6,FALSE))</f>
        <v>Thule Motorsport</v>
      </c>
      <c r="I91" s="207" t="str">
        <f>IF(VLOOKUP(C91,Results!B:L,10,FALSE)="","Retired",VLOOKUP(C91,Results!B:L,10,FALSE))</f>
        <v>32.29,7</v>
      </c>
    </row>
    <row r="92" spans="1:9" ht="15">
      <c r="A92" s="202">
        <f t="shared" si="1"/>
        <v>85</v>
      </c>
      <c r="B92" s="225">
        <f>COUNTIF($D$1:D91,D92)+1</f>
        <v>14</v>
      </c>
      <c r="C92" s="203">
        <v>17</v>
      </c>
      <c r="D92" s="204" t="str">
        <f>VLOOKUP(C92,'Champ Classes'!A:B,2,FALSE)</f>
        <v>J16</v>
      </c>
      <c r="E92" s="205" t="str">
        <f>CONCATENATE(VLOOKUP(C92,Startlist!B:H,3,FALSE)," / ",VLOOKUP(C92,Startlist!B:H,4,FALSE))</f>
        <v>Martaliisa Meindorf / Janek Vallask</v>
      </c>
      <c r="F92" s="206" t="str">
        <f>VLOOKUP(C92,Startlist!B:F,5,FALSE)</f>
        <v>EST</v>
      </c>
      <c r="G92" s="205" t="str">
        <f>VLOOKUP(C92,Startlist!B:H,7,FALSE)</f>
        <v>Ford Fiesta</v>
      </c>
      <c r="H92" s="205" t="str">
        <f>IF(VLOOKUP(C92,Startlist!B:H,6,FALSE)="","",VLOOKUP(C92,Startlist!B:H,6,FALSE))</f>
        <v>Hõbemägi Motorsport</v>
      </c>
      <c r="I92" s="207" t="str">
        <f>IF(VLOOKUP(C92,Results!B:L,10,FALSE)="","Retired",VLOOKUP(C92,Results!B:L,10,FALSE))</f>
        <v>32.42,6</v>
      </c>
    </row>
    <row r="93" spans="1:9" ht="15">
      <c r="A93" s="202">
        <f t="shared" si="1"/>
        <v>86</v>
      </c>
      <c r="B93" s="225">
        <f>COUNTIF($D$1:D92,D93)+1</f>
        <v>15</v>
      </c>
      <c r="C93" s="203">
        <v>12</v>
      </c>
      <c r="D93" s="204" t="str">
        <f>VLOOKUP(C93,'Champ Classes'!A:B,2,FALSE)</f>
        <v>J16</v>
      </c>
      <c r="E93" s="205" t="str">
        <f>CONCATENATE(VLOOKUP(C93,Startlist!B:H,3,FALSE)," / ",VLOOKUP(C93,Startlist!B:H,4,FALSE))</f>
        <v>Albert Ako Kokk / Romet Reisin</v>
      </c>
      <c r="F93" s="206" t="str">
        <f>VLOOKUP(C93,Startlist!B:F,5,FALSE)</f>
        <v>EST</v>
      </c>
      <c r="G93" s="205" t="str">
        <f>VLOOKUP(C93,Startlist!B:H,7,FALSE)</f>
        <v>Ford Fiesta</v>
      </c>
      <c r="H93" s="205" t="str">
        <f>IF(VLOOKUP(C93,Startlist!B:H,6,FALSE)="","",VLOOKUP(C93,Startlist!B:H,6,FALSE))</f>
        <v>Marko Kokk</v>
      </c>
      <c r="I93" s="207" t="str">
        <f>IF(VLOOKUP(C93,Results!B:L,10,FALSE)="","Retired",VLOOKUP(C93,Results!B:L,10,FALSE))</f>
        <v>32.46,1</v>
      </c>
    </row>
    <row r="94" spans="1:9" ht="15">
      <c r="A94" s="202">
        <f t="shared" si="1"/>
        <v>87</v>
      </c>
      <c r="B94" s="225">
        <f>COUNTIF($D$1:D93,D94)+1</f>
        <v>16</v>
      </c>
      <c r="C94" s="203">
        <v>6</v>
      </c>
      <c r="D94" s="204" t="str">
        <f>VLOOKUP(C94,'Champ Classes'!A:B,2,FALSE)</f>
        <v>J16</v>
      </c>
      <c r="E94" s="205" t="str">
        <f>CONCATENATE(VLOOKUP(C94,Startlist!B:H,3,FALSE)," / ",VLOOKUP(C94,Startlist!B:H,4,FALSE))</f>
        <v>Grete Mia Koha / Taavi Koha</v>
      </c>
      <c r="F94" s="206" t="str">
        <f>VLOOKUP(C94,Startlist!B:F,5,FALSE)</f>
        <v>EST</v>
      </c>
      <c r="G94" s="205" t="str">
        <f>VLOOKUP(C94,Startlist!B:H,7,FALSE)</f>
        <v>Ford Fiesta</v>
      </c>
      <c r="H94" s="205" t="str">
        <f>IF(VLOOKUP(C94,Startlist!B:H,6,FALSE)="","",VLOOKUP(C94,Startlist!B:H,6,FALSE))</f>
        <v>CRC</v>
      </c>
      <c r="I94" s="207" t="str">
        <f>IF(VLOOKUP(C94,Results!B:L,10,FALSE)="","Retired",VLOOKUP(C94,Results!B:L,10,FALSE))</f>
        <v>32.59,8</v>
      </c>
    </row>
    <row r="95" spans="1:9" ht="15">
      <c r="A95" s="202">
        <f t="shared" si="1"/>
        <v>88</v>
      </c>
      <c r="B95" s="225">
        <f>COUNTIF($D$1:D94,D95)+1</f>
        <v>2</v>
      </c>
      <c r="C95" s="203">
        <v>128</v>
      </c>
      <c r="D95" s="204" t="str">
        <f>VLOOKUP(C95,'Champ Classes'!A:B,2,FALSE)</f>
        <v>2WD-Sport</v>
      </c>
      <c r="E95" s="205" t="str">
        <f>CONCATENATE(VLOOKUP(C95,Startlist!B:H,3,FALSE)," / ",VLOOKUP(C95,Startlist!B:H,4,FALSE))</f>
        <v>Rain Kuuskmann / Karol Pert</v>
      </c>
      <c r="F95" s="206" t="str">
        <f>VLOOKUP(C95,Startlist!B:F,5,FALSE)</f>
        <v>EST</v>
      </c>
      <c r="G95" s="205" t="str">
        <f>VLOOKUP(C95,Startlist!B:H,7,FALSE)</f>
        <v>BMW 316I</v>
      </c>
      <c r="H95" s="205" t="str">
        <f>IF(VLOOKUP(C95,Startlist!B:H,6,FALSE)="","",VLOOKUP(C95,Startlist!B:H,6,FALSE))</f>
        <v>Kaur Motorsport</v>
      </c>
      <c r="I95" s="207" t="str">
        <f>IF(VLOOKUP(C95,Results!B:L,10,FALSE)="","Retired",VLOOKUP(C95,Results!B:L,10,FALSE))</f>
        <v>33.36,0</v>
      </c>
    </row>
    <row r="96" spans="1:9" ht="15">
      <c r="A96" s="202">
        <f t="shared" si="1"/>
        <v>89</v>
      </c>
      <c r="B96" s="225">
        <f>COUNTIF($D$1:D95,D96)+1</f>
        <v>7</v>
      </c>
      <c r="C96" s="203">
        <v>4</v>
      </c>
      <c r="D96" s="204" t="str">
        <f>VLOOKUP(C96,'Champ Classes'!A:B,2,FALSE)</f>
        <v>J18</v>
      </c>
      <c r="E96" s="205" t="str">
        <f>CONCATENATE(VLOOKUP(C96,Startlist!B:H,3,FALSE)," / ",VLOOKUP(C96,Startlist!B:H,4,FALSE))</f>
        <v>Mart Sermann / Kaspar Raudsik</v>
      </c>
      <c r="F96" s="206" t="str">
        <f>VLOOKUP(C96,Startlist!B:F,5,FALSE)</f>
        <v>EST</v>
      </c>
      <c r="G96" s="205" t="str">
        <f>VLOOKUP(C96,Startlist!B:H,7,FALSE)</f>
        <v>BMW 316</v>
      </c>
      <c r="H96" s="205" t="str">
        <f>IF(VLOOKUP(C96,Startlist!B:H,6,FALSE)="","",VLOOKUP(C96,Startlist!B:H,6,FALSE))</f>
        <v>Rapla Garaaz</v>
      </c>
      <c r="I96" s="207" t="str">
        <f>IF(VLOOKUP(C96,Results!B:L,10,FALSE)="","Retired",VLOOKUP(C96,Results!B:L,10,FALSE))</f>
        <v>33.51,3</v>
      </c>
    </row>
    <row r="97" spans="1:9" ht="15">
      <c r="A97" s="202">
        <f t="shared" si="1"/>
        <v>90</v>
      </c>
      <c r="B97" s="225">
        <f>COUNTIF($D$1:D96,D97)+1</f>
        <v>13</v>
      </c>
      <c r="C97" s="203">
        <v>124</v>
      </c>
      <c r="D97" s="204" t="str">
        <f>VLOOKUP(C97,'Champ Classes'!A:B,2,FALSE)</f>
        <v>2WD-VT</v>
      </c>
      <c r="E97" s="205" t="str">
        <f>CONCATENATE(VLOOKUP(C97,Startlist!B:H,3,FALSE)," / ",VLOOKUP(C97,Startlist!B:H,4,FALSE))</f>
        <v>Sten Mürkhain / Ander Mürkhain</v>
      </c>
      <c r="F97" s="206" t="str">
        <f>VLOOKUP(C97,Startlist!B:F,5,FALSE)</f>
        <v>EST</v>
      </c>
      <c r="G97" s="205" t="str">
        <f>VLOOKUP(C97,Startlist!B:H,7,FALSE)</f>
        <v>BMW 316I</v>
      </c>
      <c r="H97" s="205" t="str">
        <f>IF(VLOOKUP(C97,Startlist!B:H,6,FALSE)="","",VLOOKUP(C97,Startlist!B:H,6,FALSE))</f>
        <v>Käru Tehnikaklubi</v>
      </c>
      <c r="I97" s="207" t="str">
        <f>IF(VLOOKUP(C97,Results!B:L,10,FALSE)="","Retired",VLOOKUP(C97,Results!B:L,10,FALSE))</f>
        <v>34.26,0</v>
      </c>
    </row>
    <row r="98" spans="1:9" ht="15">
      <c r="A98" s="202">
        <f t="shared" si="1"/>
        <v>91</v>
      </c>
      <c r="B98" s="225">
        <f>COUNTIF($D$1:D97,D98)+1</f>
        <v>8</v>
      </c>
      <c r="C98" s="203">
        <v>103</v>
      </c>
      <c r="D98" s="204" t="str">
        <f>VLOOKUP(C98,'Champ Classes'!A:B,2,FALSE)</f>
        <v>2WD-VE</v>
      </c>
      <c r="E98" s="205" t="str">
        <f>CONCATENATE(VLOOKUP(C98,Startlist!B:H,3,FALSE)," / ",VLOOKUP(C98,Startlist!B:H,4,FALSE))</f>
        <v>Juhan Oks / Janek Kahro</v>
      </c>
      <c r="F98" s="206" t="str">
        <f>VLOOKUP(C98,Startlist!B:F,5,FALSE)</f>
        <v>EST</v>
      </c>
      <c r="G98" s="205" t="str">
        <f>VLOOKUP(C98,Startlist!B:H,7,FALSE)</f>
        <v>Toyota Corolla</v>
      </c>
      <c r="H98" s="205" t="str">
        <f>IF(VLOOKUP(C98,Startlist!B:H,6,FALSE)="","",VLOOKUP(C98,Startlist!B:H,6,FALSE))</f>
        <v>Rehvidpluss</v>
      </c>
      <c r="I98" s="207" t="str">
        <f>IF(VLOOKUP(C98,Results!B:L,10,FALSE)="","Retired",VLOOKUP(C98,Results!B:L,10,FALSE))</f>
        <v>34.59,9</v>
      </c>
    </row>
    <row r="99" spans="1:9" ht="15">
      <c r="A99" s="202">
        <f t="shared" si="1"/>
        <v>92</v>
      </c>
      <c r="B99" s="225">
        <f>COUNTIF($D$1:D98,D99)+1</f>
        <v>17</v>
      </c>
      <c r="C99" s="203">
        <v>19</v>
      </c>
      <c r="D99" s="204" t="str">
        <f>VLOOKUP(C99,'Champ Classes'!A:B,2,FALSE)</f>
        <v>J16</v>
      </c>
      <c r="E99" s="205" t="str">
        <f>CONCATENATE(VLOOKUP(C99,Startlist!B:H,3,FALSE)," / ",VLOOKUP(C99,Startlist!B:H,4,FALSE))</f>
        <v>Marten Meindorf / Sten Kiilberg</v>
      </c>
      <c r="F99" s="206" t="str">
        <f>VLOOKUP(C99,Startlist!B:F,5,FALSE)</f>
        <v>EST</v>
      </c>
      <c r="G99" s="205" t="str">
        <f>VLOOKUP(C99,Startlist!B:H,7,FALSE)</f>
        <v>Peugeot 206</v>
      </c>
      <c r="H99" s="205" t="str">
        <f>IF(VLOOKUP(C99,Startlist!B:H,6,FALSE)="","",VLOOKUP(C99,Startlist!B:H,6,FALSE))</f>
        <v>Marten Meindorf</v>
      </c>
      <c r="I99" s="207" t="str">
        <f>IF(VLOOKUP(C99,Results!B:L,10,FALSE)="","Retired",VLOOKUP(C99,Results!B:L,10,FALSE))</f>
        <v>35.06,0</v>
      </c>
    </row>
    <row r="100" spans="1:9" ht="15">
      <c r="A100" s="202">
        <f t="shared" si="1"/>
        <v>93</v>
      </c>
      <c r="B100" s="225">
        <f>COUNTIF($D$1:D99,D100)+1</f>
        <v>18</v>
      </c>
      <c r="C100" s="203">
        <v>9</v>
      </c>
      <c r="D100" s="204" t="str">
        <f>VLOOKUP(C100,'Champ Classes'!A:B,2,FALSE)</f>
        <v>J16</v>
      </c>
      <c r="E100" s="205" t="str">
        <f>CONCATENATE(VLOOKUP(C100,Startlist!B:H,3,FALSE)," / ",VLOOKUP(C100,Startlist!B:H,4,FALSE))</f>
        <v>Mattias Kõrge / Timmu Kõrge</v>
      </c>
      <c r="F100" s="206" t="str">
        <f>VLOOKUP(C100,Startlist!B:F,5,FALSE)</f>
        <v>EST</v>
      </c>
      <c r="G100" s="205" t="str">
        <f>VLOOKUP(C100,Startlist!B:H,7,FALSE)</f>
        <v>Ford Fiesta</v>
      </c>
      <c r="H100" s="205" t="str">
        <f>IF(VLOOKUP(C100,Startlist!B:H,6,FALSE)="","",VLOOKUP(C100,Startlist!B:H,6,FALSE))</f>
        <v>A1M Motorsport</v>
      </c>
      <c r="I100" s="207" t="str">
        <f>IF(VLOOKUP(C100,Results!B:L,10,FALSE)="","Retired",VLOOKUP(C100,Results!B:L,10,FALSE))</f>
        <v>35.36,1</v>
      </c>
    </row>
    <row r="101" spans="1:9" ht="15">
      <c r="A101" s="202">
        <f>A100+1</f>
        <v>94</v>
      </c>
      <c r="B101" s="225">
        <f>COUNTIF($D$1:D100,D101)+1</f>
        <v>19</v>
      </c>
      <c r="C101" s="203">
        <v>5</v>
      </c>
      <c r="D101" s="204" t="str">
        <f>VLOOKUP(C101,'Champ Classes'!A:B,2,FALSE)</f>
        <v>J16</v>
      </c>
      <c r="E101" s="205" t="str">
        <f>CONCATENATE(VLOOKUP(C101,Startlist!B:H,3,FALSE)," / ",VLOOKUP(C101,Startlist!B:H,4,FALSE))</f>
        <v>Kenneth Rauk / Martin Rauk</v>
      </c>
      <c r="F101" s="206" t="str">
        <f>VLOOKUP(C101,Startlist!B:F,5,FALSE)</f>
        <v>EST</v>
      </c>
      <c r="G101" s="205" t="str">
        <f>VLOOKUP(C101,Startlist!B:H,7,FALSE)</f>
        <v>Toyota Yaris</v>
      </c>
      <c r="H101" s="205" t="str">
        <f>IF(VLOOKUP(C101,Startlist!B:H,6,FALSE)="","",VLOOKUP(C101,Startlist!B:H,6,FALSE))</f>
        <v>Martin Rauk</v>
      </c>
      <c r="I101" s="207" t="str">
        <f>IF(VLOOKUP(C101,Results!B:L,10,FALSE)="","Retired",VLOOKUP(C101,Results!B:L,10,FALSE))</f>
        <v>35.41,5</v>
      </c>
    </row>
    <row r="102" spans="1:9" ht="15">
      <c r="A102" s="202">
        <f>A101+1</f>
        <v>95</v>
      </c>
      <c r="B102" s="225">
        <f>COUNTIF($D$1:D101,D102)+1</f>
        <v>19</v>
      </c>
      <c r="C102" s="203">
        <v>57</v>
      </c>
      <c r="D102" s="204" t="str">
        <f>VLOOKUP(C102,'Champ Classes'!A:B,2,FALSE)</f>
        <v>2WD-ST</v>
      </c>
      <c r="E102" s="205" t="str">
        <f>CONCATENATE(VLOOKUP(C102,Startlist!B:H,3,FALSE)," / ",VLOOKUP(C102,Startlist!B:H,4,FALSE))</f>
        <v>Rait Reiman / Rauno Hõrak</v>
      </c>
      <c r="F102" s="206" t="str">
        <f>VLOOKUP(C102,Startlist!B:F,5,FALSE)</f>
        <v>EST</v>
      </c>
      <c r="G102" s="205" t="str">
        <f>VLOOKUP(C102,Startlist!B:H,7,FALSE)</f>
        <v>BMW 320I</v>
      </c>
      <c r="H102" s="205" t="str">
        <f>IF(VLOOKUP(C102,Startlist!B:H,6,FALSE)="","",VLOOKUP(C102,Startlist!B:H,6,FALSE))</f>
        <v>Rait Reiman</v>
      </c>
      <c r="I102" s="207" t="str">
        <f>IF(VLOOKUP(C102,Results!B:L,10,FALSE)="","Retired",VLOOKUP(C102,Results!B:L,10,FALSE))</f>
        <v>36.29,3</v>
      </c>
    </row>
    <row r="103" spans="1:9" ht="15">
      <c r="A103" s="202">
        <f>A102+1</f>
        <v>96</v>
      </c>
      <c r="B103" s="225">
        <f>COUNTIF($D$1:D102,D103)+1</f>
        <v>20</v>
      </c>
      <c r="C103" s="203">
        <v>29</v>
      </c>
      <c r="D103" s="204" t="str">
        <f>VLOOKUP(C103,'Champ Classes'!A:B,2,FALSE)</f>
        <v>J16</v>
      </c>
      <c r="E103" s="205" t="str">
        <f>CONCATENATE(VLOOKUP(C103,Startlist!B:H,3,FALSE)," / ",VLOOKUP(C103,Startlist!B:H,4,FALSE))</f>
        <v>Rainer Raun / Targo Raun</v>
      </c>
      <c r="F103" s="206" t="str">
        <f>VLOOKUP(C103,Startlist!B:F,5,FALSE)</f>
        <v>EST</v>
      </c>
      <c r="G103" s="205" t="str">
        <f>VLOOKUP(C103,Startlist!B:H,7,FALSE)</f>
        <v>Honda Civic</v>
      </c>
      <c r="H103" s="205" t="str">
        <f>IF(VLOOKUP(C103,Startlist!B:H,6,FALSE)="","",VLOOKUP(C103,Startlist!B:H,6,FALSE))</f>
        <v>Thule Motorsport</v>
      </c>
      <c r="I103" s="207" t="str">
        <f>IF(VLOOKUP(C103,Results!B:L,10,FALSE)="","Retired",VLOOKUP(C103,Results!B:L,10,FALSE))</f>
        <v>39.15,0</v>
      </c>
    </row>
    <row r="104" spans="1:9" ht="15">
      <c r="A104" s="202">
        <f>A103+1</f>
        <v>97</v>
      </c>
      <c r="B104" s="225">
        <f>COUNTIF($D$1:D103,D104)+1</f>
        <v>21</v>
      </c>
      <c r="C104" s="203">
        <v>10</v>
      </c>
      <c r="D104" s="204" t="str">
        <f>VLOOKUP(C104,'Champ Classes'!A:B,2,FALSE)</f>
        <v>J16</v>
      </c>
      <c r="E104" s="205" t="str">
        <f>CONCATENATE(VLOOKUP(C104,Startlist!B:H,3,FALSE)," / ",VLOOKUP(C104,Startlist!B:H,4,FALSE))</f>
        <v>Sander Mõik / Raigo Reimal</v>
      </c>
      <c r="F104" s="206" t="str">
        <f>VLOOKUP(C104,Startlist!B:F,5,FALSE)</f>
        <v>EST</v>
      </c>
      <c r="G104" s="205" t="str">
        <f>VLOOKUP(C104,Startlist!B:H,7,FALSE)</f>
        <v>Ford Fiesta</v>
      </c>
      <c r="H104" s="205" t="str">
        <f>IF(VLOOKUP(C104,Startlist!B:H,6,FALSE)="","",VLOOKUP(C104,Startlist!B:H,6,FALSE))</f>
        <v>HT Motorsport</v>
      </c>
      <c r="I104" s="207" t="str">
        <f>IF(VLOOKUP(C104,Results!B:L,10,FALSE)="","Retired",VLOOKUP(C104,Results!B:L,10,FALSE))</f>
        <v>39.26,6</v>
      </c>
    </row>
    <row r="105" spans="1:9" ht="15">
      <c r="A105" s="202">
        <f>A104+1</f>
        <v>98</v>
      </c>
      <c r="B105" s="225">
        <f>COUNTIF($D$1:D104,D105)+1</f>
        <v>22</v>
      </c>
      <c r="C105" s="203">
        <v>14</v>
      </c>
      <c r="D105" s="204" t="str">
        <f>VLOOKUP(C105,'Champ Classes'!A:B,2,FALSE)</f>
        <v>J16</v>
      </c>
      <c r="E105" s="205" t="str">
        <f>CONCATENATE(VLOOKUP(C105,Startlist!B:H,3,FALSE)," / ",VLOOKUP(C105,Startlist!B:H,4,FALSE))</f>
        <v>Rasmus Rauk / Neeme Koppel</v>
      </c>
      <c r="F105" s="206" t="str">
        <f>VLOOKUP(C105,Startlist!B:F,5,FALSE)</f>
        <v>EST</v>
      </c>
      <c r="G105" s="205" t="str">
        <f>VLOOKUP(C105,Startlist!B:H,7,FALSE)</f>
        <v>Nissan Sunny</v>
      </c>
      <c r="H105" s="205" t="str">
        <f>IF(VLOOKUP(C105,Startlist!B:H,6,FALSE)="","",VLOOKUP(C105,Startlist!B:H,6,FALSE))</f>
        <v>Thule Motorsport</v>
      </c>
      <c r="I105" s="207" t="str">
        <f>IF(VLOOKUP(C105,Results!B:L,10,FALSE)="","Retired",VLOOKUP(C105,Results!B:L,10,FALSE))</f>
        <v>42.38,6</v>
      </c>
    </row>
    <row r="106" spans="1:9" ht="15">
      <c r="A106" s="202"/>
      <c r="B106" s="225"/>
      <c r="C106" s="203">
        <v>1</v>
      </c>
      <c r="D106" s="204" t="str">
        <f>VLOOKUP(C106,'Champ Classes'!A:B,2,FALSE)</f>
        <v>J16</v>
      </c>
      <c r="E106" s="205" t="str">
        <f>CONCATENATE(VLOOKUP(C106,Startlist!B:H,3,FALSE)," / ",VLOOKUP(C106,Startlist!B:H,4,FALSE))</f>
        <v>Henry Heinam / Urmo Heinam</v>
      </c>
      <c r="F106" s="206" t="str">
        <f>VLOOKUP(C106,Startlist!B:F,5,FALSE)</f>
        <v>EST</v>
      </c>
      <c r="G106" s="205" t="str">
        <f>VLOOKUP(C106,Startlist!B:H,7,FALSE)</f>
        <v>BMW 316</v>
      </c>
      <c r="H106" s="205" t="str">
        <f>IF(VLOOKUP(C106,Startlist!B:H,6,FALSE)="","",VLOOKUP(C106,Startlist!B:H,6,FALSE))</f>
        <v>Urmo Heinam</v>
      </c>
      <c r="I106" s="272" t="str">
        <f>IF(VLOOKUP(C106,Results!B:L,10,FALSE)="","Retired",VLOOKUP(C106,Results!B:L,10,FALSE))</f>
        <v>Retired</v>
      </c>
    </row>
    <row r="107" spans="1:9" ht="15">
      <c r="A107" s="202"/>
      <c r="B107" s="225"/>
      <c r="C107" s="203">
        <v>7</v>
      </c>
      <c r="D107" s="204" t="str">
        <f>VLOOKUP(C107,'Champ Classes'!A:B,2,FALSE)</f>
        <v>J16</v>
      </c>
      <c r="E107" s="205" t="str">
        <f>CONCATENATE(VLOOKUP(C107,Startlist!B:H,3,FALSE)," / ",VLOOKUP(C107,Startlist!B:H,4,FALSE))</f>
        <v>Taavi Metsmaa / Uno Metsmaa</v>
      </c>
      <c r="F107" s="206" t="str">
        <f>VLOOKUP(C107,Startlist!B:F,5,FALSE)</f>
        <v>EST</v>
      </c>
      <c r="G107" s="205" t="str">
        <f>VLOOKUP(C107,Startlist!B:H,7,FALSE)</f>
        <v>Ford Fiesta</v>
      </c>
      <c r="H107" s="205" t="str">
        <f>IF(VLOOKUP(C107,Startlist!B:H,6,FALSE)="","",VLOOKUP(C107,Startlist!B:H,6,FALSE))</f>
        <v>Uno Metsmaa</v>
      </c>
      <c r="I107" s="272" t="str">
        <f>IF(VLOOKUP(C107,Results!B:L,10,FALSE)="","Retired",VLOOKUP(C107,Results!B:L,10,FALSE))</f>
        <v>Retired</v>
      </c>
    </row>
    <row r="108" spans="1:9" ht="15">
      <c r="A108" s="202"/>
      <c r="B108" s="225"/>
      <c r="C108" s="203">
        <v>26</v>
      </c>
      <c r="D108" s="204" t="str">
        <f>VLOOKUP(C108,'Champ Classes'!A:B,2,FALSE)</f>
        <v>J16</v>
      </c>
      <c r="E108" s="205" t="str">
        <f>CONCATENATE(VLOOKUP(C108,Startlist!B:H,3,FALSE)," / ",VLOOKUP(C108,Startlist!B:H,4,FALSE))</f>
        <v>Lukas Leivat / Priit Hain</v>
      </c>
      <c r="F108" s="206" t="str">
        <f>VLOOKUP(C108,Startlist!B:F,5,FALSE)</f>
        <v>EST</v>
      </c>
      <c r="G108" s="205" t="str">
        <f>VLOOKUP(C108,Startlist!B:H,7,FALSE)</f>
        <v>Ford Fiesta</v>
      </c>
      <c r="H108" s="205" t="str">
        <f>IF(VLOOKUP(C108,Startlist!B:H,6,FALSE)="","",VLOOKUP(C108,Startlist!B:H,6,FALSE))</f>
        <v>HT Motorsport</v>
      </c>
      <c r="I108" s="272" t="str">
        <f>IF(VLOOKUP(C108,Results!B:L,10,FALSE)="","Retired",VLOOKUP(C108,Results!B:L,10,FALSE))</f>
        <v>Retired</v>
      </c>
    </row>
    <row r="109" spans="1:9" ht="15">
      <c r="A109" s="202"/>
      <c r="B109" s="225"/>
      <c r="C109" s="203">
        <v>27</v>
      </c>
      <c r="D109" s="204" t="str">
        <f>VLOOKUP(C109,'Champ Classes'!A:B,2,FALSE)</f>
        <v>J16</v>
      </c>
      <c r="E109" s="205" t="str">
        <f>CONCATENATE(VLOOKUP(C109,Startlist!B:H,3,FALSE)," / ",VLOOKUP(C109,Startlist!B:H,4,FALSE))</f>
        <v>Mattias Aivo Karik / Jaanus Hõbemägi</v>
      </c>
      <c r="F109" s="206" t="str">
        <f>VLOOKUP(C109,Startlist!B:F,5,FALSE)</f>
        <v>EST</v>
      </c>
      <c r="G109" s="205" t="str">
        <f>VLOOKUP(C109,Startlist!B:H,7,FALSE)</f>
        <v>Toyota Yaris</v>
      </c>
      <c r="H109" s="205" t="str">
        <f>IF(VLOOKUP(C109,Startlist!B:H,6,FALSE)="","",VLOOKUP(C109,Startlist!B:H,6,FALSE))</f>
        <v>Hõbemägi Motorsport</v>
      </c>
      <c r="I109" s="272" t="str">
        <f>IF(VLOOKUP(C109,Results!B:L,10,FALSE)="","Retired",VLOOKUP(C109,Results!B:L,10,FALSE))</f>
        <v>Retired</v>
      </c>
    </row>
    <row r="110" spans="1:9" ht="15">
      <c r="A110" s="202"/>
      <c r="B110" s="225"/>
      <c r="C110" s="203">
        <v>33</v>
      </c>
      <c r="D110" s="204" t="str">
        <f>VLOOKUP(C110,'Champ Classes'!A:B,2,FALSE)</f>
        <v>J18</v>
      </c>
      <c r="E110" s="205" t="str">
        <f>CONCATENATE(VLOOKUP(C110,Startlist!B:H,3,FALSE)," / ",VLOOKUP(C110,Startlist!B:H,4,FALSE))</f>
        <v>Kauri Bõstrov / Jaanus Bõstrov</v>
      </c>
      <c r="F110" s="206" t="str">
        <f>VLOOKUP(C110,Startlist!B:F,5,FALSE)</f>
        <v>EST</v>
      </c>
      <c r="G110" s="205" t="str">
        <f>VLOOKUP(C110,Startlist!B:H,7,FALSE)</f>
        <v>Honda Civic</v>
      </c>
      <c r="H110" s="205" t="str">
        <f>IF(VLOOKUP(C110,Startlist!B:H,6,FALSE)="","",VLOOKUP(C110,Startlist!B:H,6,FALSE))</f>
        <v>KAUERK Motorsport</v>
      </c>
      <c r="I110" s="272" t="str">
        <f>IF(VLOOKUP(C110,Results!B:L,10,FALSE)="","Retired",VLOOKUP(C110,Results!B:L,10,FALSE))</f>
        <v>Retired</v>
      </c>
    </row>
    <row r="111" spans="1:9" ht="15">
      <c r="A111" s="202"/>
      <c r="B111" s="225"/>
      <c r="C111" s="203">
        <v>38</v>
      </c>
      <c r="D111" s="204" t="str">
        <f>VLOOKUP(C111,'Champ Classes'!A:B,2,FALSE)</f>
        <v>2WD-SE</v>
      </c>
      <c r="E111" s="205" t="str">
        <f>CONCATENATE(VLOOKUP(C111,Startlist!B:H,3,FALSE)," / ",VLOOKUP(C111,Startlist!B:H,4,FALSE))</f>
        <v>Mirko Kaunis / Karl Tarrend</v>
      </c>
      <c r="F111" s="206" t="str">
        <f>VLOOKUP(C111,Startlist!B:F,5,FALSE)</f>
        <v>EST</v>
      </c>
      <c r="G111" s="205" t="str">
        <f>VLOOKUP(C111,Startlist!B:H,7,FALSE)</f>
        <v>Honda Civic Type-R</v>
      </c>
      <c r="H111" s="205">
        <f>IF(VLOOKUP(C111,Startlist!B:H,6,FALSE)="","",VLOOKUP(C111,Startlist!B:H,6,FALSE))</f>
      </c>
      <c r="I111" s="272" t="str">
        <f>IF(VLOOKUP(C111,Results!B:L,10,FALSE)="","Retired",VLOOKUP(C111,Results!B:L,10,FALSE))</f>
        <v>Retired</v>
      </c>
    </row>
    <row r="112" spans="1:9" ht="15">
      <c r="A112" s="202"/>
      <c r="B112" s="225"/>
      <c r="C112" s="203">
        <v>43</v>
      </c>
      <c r="D112" s="204" t="str">
        <f>VLOOKUP(C112,'Champ Classes'!A:B,2,FALSE)</f>
        <v>4WD</v>
      </c>
      <c r="E112" s="205" t="str">
        <f>CONCATENATE(VLOOKUP(C112,Startlist!B:H,3,FALSE)," / ",VLOOKUP(C112,Startlist!B:H,4,FALSE))</f>
        <v>Merkko Haljasmets / Harri Jõessar</v>
      </c>
      <c r="F112" s="206" t="str">
        <f>VLOOKUP(C112,Startlist!B:F,5,FALSE)</f>
        <v>EST</v>
      </c>
      <c r="G112" s="205" t="str">
        <f>VLOOKUP(C112,Startlist!B:H,7,FALSE)</f>
        <v>Mitsubishi Lancer</v>
      </c>
      <c r="H112" s="205" t="str">
        <f>IF(VLOOKUP(C112,Startlist!B:H,6,FALSE)="","",VLOOKUP(C112,Startlist!B:H,6,FALSE))</f>
        <v>Ööbiku.ee</v>
      </c>
      <c r="I112" s="272" t="str">
        <f>IF(VLOOKUP(C112,Results!B:L,10,FALSE)="","Retired",VLOOKUP(C112,Results!B:L,10,FALSE))</f>
        <v>Retired</v>
      </c>
    </row>
    <row r="113" spans="1:9" ht="15">
      <c r="A113" s="202"/>
      <c r="B113" s="225"/>
      <c r="C113" s="203">
        <v>49</v>
      </c>
      <c r="D113" s="204" t="str">
        <f>VLOOKUP(C113,'Champ Classes'!A:B,2,FALSE)</f>
        <v>2WD-ST</v>
      </c>
      <c r="E113" s="205" t="str">
        <f>CONCATENATE(VLOOKUP(C113,Startlist!B:H,3,FALSE)," / ",VLOOKUP(C113,Startlist!B:H,4,FALSE))</f>
        <v>Jüri Lee / Harry Ogga</v>
      </c>
      <c r="F113" s="206" t="str">
        <f>VLOOKUP(C113,Startlist!B:F,5,FALSE)</f>
        <v>EST</v>
      </c>
      <c r="G113" s="205" t="str">
        <f>VLOOKUP(C113,Startlist!B:H,7,FALSE)</f>
        <v>BMW 318</v>
      </c>
      <c r="H113" s="205" t="str">
        <f>IF(VLOOKUP(C113,Startlist!B:H,6,FALSE)="","",VLOOKUP(C113,Startlist!B:H,6,FALSE))</f>
        <v>Juuru Tehnikaklubi</v>
      </c>
      <c r="I113" s="272" t="str">
        <f>IF(VLOOKUP(C113,Results!B:L,10,FALSE)="","Retired",VLOOKUP(C113,Results!B:L,10,FALSE))</f>
        <v>Retired</v>
      </c>
    </row>
    <row r="114" spans="1:9" ht="15">
      <c r="A114" s="202"/>
      <c r="B114" s="225"/>
      <c r="C114" s="203">
        <v>50</v>
      </c>
      <c r="D114" s="204" t="str">
        <f>VLOOKUP(C114,'Champ Classes'!A:B,2,FALSE)</f>
        <v>2WD-ST</v>
      </c>
      <c r="E114" s="205" t="str">
        <f>CONCATENATE(VLOOKUP(C114,Startlist!B:H,3,FALSE)," / ",VLOOKUP(C114,Startlist!B:H,4,FALSE))</f>
        <v>Vahur Mäesalu / Janar Lehtniit</v>
      </c>
      <c r="F114" s="206" t="str">
        <f>VLOOKUP(C114,Startlist!B:F,5,FALSE)</f>
        <v>EST</v>
      </c>
      <c r="G114" s="205" t="str">
        <f>VLOOKUP(C114,Startlist!B:H,7,FALSE)</f>
        <v>BMW 328</v>
      </c>
      <c r="H114" s="205" t="str">
        <f>IF(VLOOKUP(C114,Startlist!B:H,6,FALSE)="","",VLOOKUP(C114,Startlist!B:H,6,FALSE))</f>
        <v>VM Motorsport</v>
      </c>
      <c r="I114" s="272" t="str">
        <f>IF(VLOOKUP(C114,Results!B:L,10,FALSE)="","Retired",VLOOKUP(C114,Results!B:L,10,FALSE))</f>
        <v>Retired</v>
      </c>
    </row>
    <row r="115" spans="1:9" ht="15">
      <c r="A115" s="202"/>
      <c r="B115" s="225"/>
      <c r="C115" s="203">
        <v>52</v>
      </c>
      <c r="D115" s="204" t="str">
        <f>VLOOKUP(C115,'Champ Classes'!A:B,2,FALSE)</f>
        <v>2WD-ST</v>
      </c>
      <c r="E115" s="205" t="str">
        <f>CONCATENATE(VLOOKUP(C115,Startlist!B:H,3,FALSE)," / ",VLOOKUP(C115,Startlist!B:H,4,FALSE))</f>
        <v>Kristen Volkov / Erki Eksin</v>
      </c>
      <c r="F115" s="206" t="str">
        <f>VLOOKUP(C115,Startlist!B:F,5,FALSE)</f>
        <v>EST</v>
      </c>
      <c r="G115" s="205" t="str">
        <f>VLOOKUP(C115,Startlist!B:H,7,FALSE)</f>
        <v>BMW 323</v>
      </c>
      <c r="H115" s="205" t="str">
        <f>IF(VLOOKUP(C115,Startlist!B:H,6,FALSE)="","",VLOOKUP(C115,Startlist!B:H,6,FALSE))</f>
        <v>Kristen Volkov</v>
      </c>
      <c r="I115" s="272" t="str">
        <f>IF(VLOOKUP(C115,Results!B:L,10,FALSE)="","Retired",VLOOKUP(C115,Results!B:L,10,FALSE))</f>
        <v>Retired</v>
      </c>
    </row>
    <row r="116" spans="1:9" ht="15">
      <c r="A116" s="202"/>
      <c r="B116" s="225"/>
      <c r="C116" s="203">
        <v>64</v>
      </c>
      <c r="D116" s="204" t="str">
        <f>VLOOKUP(C116,'Champ Classes'!A:B,2,FALSE)</f>
        <v>2WD-SE</v>
      </c>
      <c r="E116" s="205" t="str">
        <f>CONCATENATE(VLOOKUP(C116,Startlist!B:H,3,FALSE)," / ",VLOOKUP(C116,Startlist!B:H,4,FALSE))</f>
        <v>Mirkko Matikainen / Keith Vähi</v>
      </c>
      <c r="F116" s="206" t="str">
        <f>VLOOKUP(C116,Startlist!B:F,5,FALSE)</f>
        <v>EST</v>
      </c>
      <c r="G116" s="205" t="str">
        <f>VLOOKUP(C116,Startlist!B:H,7,FALSE)</f>
        <v>Honda Civic Type-R</v>
      </c>
      <c r="H116" s="205" t="str">
        <f>IF(VLOOKUP(C116,Startlist!B:H,6,FALSE)="","",VLOOKUP(C116,Startlist!B:H,6,FALSE))</f>
        <v>Mikkor Saekoda OÜ</v>
      </c>
      <c r="I116" s="272" t="str">
        <f>IF(VLOOKUP(C116,Results!B:L,10,FALSE)="","Retired",VLOOKUP(C116,Results!B:L,10,FALSE))</f>
        <v>Retired</v>
      </c>
    </row>
    <row r="117" spans="1:9" ht="15">
      <c r="A117" s="202"/>
      <c r="B117" s="225"/>
      <c r="C117" s="203">
        <v>66</v>
      </c>
      <c r="D117" s="204" t="str">
        <f>VLOOKUP(C117,'Champ Classes'!A:B,2,FALSE)</f>
        <v>2WD-ST</v>
      </c>
      <c r="E117" s="205" t="str">
        <f>CONCATENATE(VLOOKUP(C117,Startlist!B:H,3,FALSE)," / ",VLOOKUP(C117,Startlist!B:H,4,FALSE))</f>
        <v>Meelis Hõim / Maigro Rehberg</v>
      </c>
      <c r="F117" s="206" t="str">
        <f>VLOOKUP(C117,Startlist!B:F,5,FALSE)</f>
        <v>EST</v>
      </c>
      <c r="G117" s="205" t="str">
        <f>VLOOKUP(C117,Startlist!B:H,7,FALSE)</f>
        <v>BMW 325I</v>
      </c>
      <c r="H117" s="205">
        <f>IF(VLOOKUP(C117,Startlist!B:H,6,FALSE)="","",VLOOKUP(C117,Startlist!B:H,6,FALSE))</f>
      </c>
      <c r="I117" s="272" t="str">
        <f>IF(VLOOKUP(C117,Results!B:L,10,FALSE)="","Retired",VLOOKUP(C117,Results!B:L,10,FALSE))</f>
        <v>Retired</v>
      </c>
    </row>
    <row r="118" spans="1:9" ht="15">
      <c r="A118" s="202"/>
      <c r="B118" s="225"/>
      <c r="C118" s="203">
        <v>72</v>
      </c>
      <c r="D118" s="204" t="str">
        <f>VLOOKUP(C118,'Champ Classes'!A:B,2,FALSE)</f>
        <v>2WD-VT</v>
      </c>
      <c r="E118" s="205" t="str">
        <f>CONCATENATE(VLOOKUP(C118,Startlist!B:H,3,FALSE)," / ",VLOOKUP(C118,Startlist!B:H,4,FALSE))</f>
        <v>Raido Seppel / Rivo Hell</v>
      </c>
      <c r="F118" s="206" t="str">
        <f>VLOOKUP(C118,Startlist!B:F,5,FALSE)</f>
        <v>EST</v>
      </c>
      <c r="G118" s="205" t="str">
        <f>VLOOKUP(C118,Startlist!B:H,7,FALSE)</f>
        <v>BMW 316</v>
      </c>
      <c r="H118" s="205" t="str">
        <f>IF(VLOOKUP(C118,Startlist!B:H,6,FALSE)="","",VLOOKUP(C118,Startlist!B:H,6,FALSE))</f>
        <v>Raido Seppel</v>
      </c>
      <c r="I118" s="207" t="str">
        <f>IF(VLOOKUP(C118,Results!B:L,10,FALSE)="","Retired",VLOOKUP(C118,Results!B:L,10,FALSE))</f>
        <v>Retired</v>
      </c>
    </row>
    <row r="119" spans="1:9" ht="15">
      <c r="A119" s="202"/>
      <c r="B119" s="225"/>
      <c r="C119" s="203">
        <v>79</v>
      </c>
      <c r="D119" s="204" t="str">
        <f>VLOOKUP(C119,'Champ Classes'!A:B,2,FALSE)</f>
        <v>2WD-SE</v>
      </c>
      <c r="E119" s="205" t="str">
        <f>CONCATENATE(VLOOKUP(C119,Startlist!B:H,3,FALSE)," / ",VLOOKUP(C119,Startlist!B:H,4,FALSE))</f>
        <v>Andre Juhe / Veiko Kimber</v>
      </c>
      <c r="F119" s="206" t="str">
        <f>VLOOKUP(C119,Startlist!B:F,5,FALSE)</f>
        <v>EST</v>
      </c>
      <c r="G119" s="205" t="str">
        <f>VLOOKUP(C119,Startlist!B:H,7,FALSE)</f>
        <v>Honda Civic Type-R</v>
      </c>
      <c r="H119" s="205" t="str">
        <f>IF(VLOOKUP(C119,Startlist!B:H,6,FALSE)="","",VLOOKUP(C119,Startlist!B:H,6,FALSE))</f>
        <v>Alma Racing</v>
      </c>
      <c r="I119" s="272" t="str">
        <f>IF(VLOOKUP(C119,Results!B:L,10,FALSE)="","Retired",VLOOKUP(C119,Results!B:L,10,FALSE))</f>
        <v>Retired</v>
      </c>
    </row>
    <row r="120" spans="1:9" ht="15">
      <c r="A120" s="202"/>
      <c r="B120" s="225"/>
      <c r="C120" s="203">
        <v>82</v>
      </c>
      <c r="D120" s="204" t="str">
        <f>VLOOKUP(C120,'Champ Classes'!A:B,2,FALSE)</f>
        <v>2WD-SE</v>
      </c>
      <c r="E120" s="205" t="str">
        <f>CONCATENATE(VLOOKUP(C120,Startlist!B:H,3,FALSE)," / ",VLOOKUP(C120,Startlist!B:H,4,FALSE))</f>
        <v>Markus Laurimaa / Joonas Vares</v>
      </c>
      <c r="F120" s="206" t="str">
        <f>VLOOKUP(C120,Startlist!B:F,5,FALSE)</f>
        <v>EST</v>
      </c>
      <c r="G120" s="205" t="str">
        <f>VLOOKUP(C120,Startlist!B:H,7,FALSE)</f>
        <v>Volkswagen Golf GTI</v>
      </c>
      <c r="H120" s="205" t="str">
        <f>IF(VLOOKUP(C120,Startlist!B:H,6,FALSE)="","",VLOOKUP(C120,Startlist!B:H,6,FALSE))</f>
        <v>Markus Laurimaa</v>
      </c>
      <c r="I120" s="272" t="str">
        <f>IF(VLOOKUP(C120,Results!B:L,10,FALSE)="","Retired",VLOOKUP(C120,Results!B:L,10,FALSE))</f>
        <v>Retired</v>
      </c>
    </row>
    <row r="121" spans="1:9" ht="15">
      <c r="A121" s="202"/>
      <c r="B121" s="225"/>
      <c r="C121" s="203">
        <v>84</v>
      </c>
      <c r="D121" s="204" t="str">
        <f>VLOOKUP(C121,'Champ Classes'!A:B,2,FALSE)</f>
        <v>4WD</v>
      </c>
      <c r="E121" s="205" t="str">
        <f>CONCATENATE(VLOOKUP(C121,Startlist!B:H,3,FALSE)," / ",VLOOKUP(C121,Startlist!B:H,4,FALSE))</f>
        <v>Atis Priedolins / Rudolfs Dravnieks</v>
      </c>
      <c r="F121" s="206" t="str">
        <f>VLOOKUP(C121,Startlist!B:F,5,FALSE)</f>
        <v>LAT</v>
      </c>
      <c r="G121" s="205" t="str">
        <f>VLOOKUP(C121,Startlist!B:H,7,FALSE)</f>
        <v>Audi A4</v>
      </c>
      <c r="H121" s="205" t="str">
        <f>IF(VLOOKUP(C121,Startlist!B:H,6,FALSE)="","",VLOOKUP(C121,Startlist!B:H,6,FALSE))</f>
        <v>Atis Priedolins</v>
      </c>
      <c r="I121" s="272" t="str">
        <f>IF(VLOOKUP(C121,Results!B:L,10,FALSE)="","Retired",VLOOKUP(C121,Results!B:L,10,FALSE))</f>
        <v>Retired</v>
      </c>
    </row>
    <row r="122" spans="1:9" ht="15">
      <c r="A122" s="202"/>
      <c r="B122" s="225"/>
      <c r="C122" s="203">
        <v>90</v>
      </c>
      <c r="D122" s="204" t="str">
        <f>VLOOKUP(C122,'Champ Classes'!A:B,2,FALSE)</f>
        <v>2WD-VE</v>
      </c>
      <c r="E122" s="205" t="str">
        <f>CONCATENATE(VLOOKUP(C122,Startlist!B:H,3,FALSE)," / ",VLOOKUP(C122,Startlist!B:H,4,FALSE))</f>
        <v>Vaido Järvela / Tanel Laurimaa</v>
      </c>
      <c r="F122" s="206" t="str">
        <f>VLOOKUP(C122,Startlist!B:F,5,FALSE)</f>
        <v>EST</v>
      </c>
      <c r="G122" s="205" t="str">
        <f>VLOOKUP(C122,Startlist!B:H,7,FALSE)</f>
        <v>Volkswagen Golf</v>
      </c>
      <c r="H122" s="205">
        <f>IF(VLOOKUP(C122,Startlist!B:H,6,FALSE)="","",VLOOKUP(C122,Startlist!B:H,6,FALSE))</f>
      </c>
      <c r="I122" s="272" t="str">
        <f>IF(VLOOKUP(C122,Results!B:L,10,FALSE)="","Retired",VLOOKUP(C122,Results!B:L,10,FALSE))</f>
        <v>Retired</v>
      </c>
    </row>
    <row r="123" spans="1:9" ht="15">
      <c r="A123" s="202"/>
      <c r="B123" s="225"/>
      <c r="C123" s="203">
        <v>92</v>
      </c>
      <c r="D123" s="204" t="str">
        <f>VLOOKUP(C123,'Champ Classes'!A:B,2,FALSE)</f>
        <v>SU</v>
      </c>
      <c r="E123" s="205" t="str">
        <f>CONCATENATE(VLOOKUP(C123,Startlist!B:H,3,FALSE)," / ",VLOOKUP(C123,Startlist!B:H,4,FALSE))</f>
        <v>Rauno Rappu / Ago Eller</v>
      </c>
      <c r="F123" s="206" t="str">
        <f>VLOOKUP(C123,Startlist!B:F,5,FALSE)</f>
        <v>EST</v>
      </c>
      <c r="G123" s="205" t="str">
        <f>VLOOKUP(C123,Startlist!B:H,7,FALSE)</f>
        <v>Vaz 2106</v>
      </c>
      <c r="H123" s="205">
        <f>IF(VLOOKUP(C123,Startlist!B:H,6,FALSE)="","",VLOOKUP(C123,Startlist!B:H,6,FALSE))</f>
      </c>
      <c r="I123" s="272" t="str">
        <f>IF(VLOOKUP(C123,Results!B:L,10,FALSE)="","Retired",VLOOKUP(C123,Results!B:L,10,FALSE))</f>
        <v>Retired</v>
      </c>
    </row>
    <row r="124" spans="1:9" ht="15">
      <c r="A124" s="202"/>
      <c r="B124" s="225"/>
      <c r="C124" s="203">
        <v>97</v>
      </c>
      <c r="D124" s="204" t="str">
        <f>VLOOKUP(C124,'Champ Classes'!A:B,2,FALSE)</f>
        <v>2WD-ST</v>
      </c>
      <c r="E124" s="205" t="str">
        <f>CONCATENATE(VLOOKUP(C124,Startlist!B:H,3,FALSE)," / ",VLOOKUP(C124,Startlist!B:H,4,FALSE))</f>
        <v>Meelis Vahter / Dever Vahter</v>
      </c>
      <c r="F124" s="206" t="str">
        <f>VLOOKUP(C124,Startlist!B:F,5,FALSE)</f>
        <v>EST</v>
      </c>
      <c r="G124" s="205" t="str">
        <f>VLOOKUP(C124,Startlist!B:H,7,FALSE)</f>
        <v>BMW 330</v>
      </c>
      <c r="H124" s="205" t="str">
        <f>IF(VLOOKUP(C124,Startlist!B:H,6,FALSE)="","",VLOOKUP(C124,Startlist!B:H,6,FALSE))</f>
        <v>Meelis Vahter</v>
      </c>
      <c r="I124" s="272" t="str">
        <f>IF(VLOOKUP(C124,Results!B:L,10,FALSE)="","Retired",VLOOKUP(C124,Results!B:L,10,FALSE))</f>
        <v>Retired</v>
      </c>
    </row>
    <row r="125" spans="1:9" ht="15">
      <c r="A125" s="202"/>
      <c r="B125" s="225"/>
      <c r="C125" s="203">
        <v>106</v>
      </c>
      <c r="D125" s="204" t="str">
        <f>VLOOKUP(C125,'Champ Classes'!A:B,2,FALSE)</f>
        <v>2WD-ST</v>
      </c>
      <c r="E125" s="205" t="str">
        <f>CONCATENATE(VLOOKUP(C125,Startlist!B:H,3,FALSE)," / ",VLOOKUP(C125,Startlist!B:H,4,FALSE))</f>
        <v>Margus Värva / Kristjan Kukk</v>
      </c>
      <c r="F125" s="206" t="str">
        <f>VLOOKUP(C125,Startlist!B:F,5,FALSE)</f>
        <v>EST</v>
      </c>
      <c r="G125" s="205" t="str">
        <f>VLOOKUP(C125,Startlist!B:H,7,FALSE)</f>
        <v>BMW 323</v>
      </c>
      <c r="H125" s="205" t="str">
        <f>IF(VLOOKUP(C125,Startlist!B:H,6,FALSE)="","",VLOOKUP(C125,Startlist!B:H,6,FALSE))</f>
        <v>Margus Värva</v>
      </c>
      <c r="I125" s="272" t="str">
        <f>IF(VLOOKUP(C125,Results!B:L,10,FALSE)="","Retired",VLOOKUP(C125,Results!B:L,10,FALSE))</f>
        <v>Retired</v>
      </c>
    </row>
    <row r="126" spans="1:9" ht="15">
      <c r="A126" s="202"/>
      <c r="B126" s="225"/>
      <c r="C126" s="203">
        <v>109</v>
      </c>
      <c r="D126" s="204" t="str">
        <f>VLOOKUP(C126,'Champ Classes'!A:B,2,FALSE)</f>
        <v>Naised</v>
      </c>
      <c r="E126" s="205" t="str">
        <f>CONCATENATE(VLOOKUP(C126,Startlist!B:H,3,FALSE)," / ",VLOOKUP(C126,Startlist!B:H,4,FALSE))</f>
        <v>Kärolis Kungla / Kristjan Tahvinov</v>
      </c>
      <c r="F126" s="206" t="str">
        <f>VLOOKUP(C126,Startlist!B:F,5,FALSE)</f>
        <v>EST</v>
      </c>
      <c r="G126" s="205" t="str">
        <f>VLOOKUP(C126,Startlist!B:H,7,FALSE)</f>
        <v>Volkswagen Golf</v>
      </c>
      <c r="H126" s="205" t="str">
        <f>IF(VLOOKUP(C126,Startlist!B:H,6,FALSE)="","",VLOOKUP(C126,Startlist!B:H,6,FALSE))</f>
        <v>Kärolis Kungla</v>
      </c>
      <c r="I126" s="272" t="str">
        <f>IF(VLOOKUP(C126,Results!B:L,10,FALSE)="","Retired",VLOOKUP(C126,Results!B:L,10,FALSE))</f>
        <v>Retired</v>
      </c>
    </row>
    <row r="127" spans="1:9" ht="15">
      <c r="A127" s="202"/>
      <c r="B127" s="225"/>
      <c r="C127" s="203">
        <v>112</v>
      </c>
      <c r="D127" s="204" t="str">
        <f>VLOOKUP(C127,'Champ Classes'!A:B,2,FALSE)</f>
        <v>2WD-ST</v>
      </c>
      <c r="E127" s="205" t="str">
        <f>CONCATENATE(VLOOKUP(C127,Startlist!B:H,3,FALSE)," / ",VLOOKUP(C127,Startlist!B:H,4,FALSE))</f>
        <v>Kaupo Suvisild / Kermo Suvisild</v>
      </c>
      <c r="F127" s="206" t="str">
        <f>VLOOKUP(C127,Startlist!B:F,5,FALSE)</f>
        <v>EST</v>
      </c>
      <c r="G127" s="205" t="str">
        <f>VLOOKUP(C127,Startlist!B:H,7,FALSE)</f>
        <v>BMW 320I</v>
      </c>
      <c r="H127" s="205" t="str">
        <f>IF(VLOOKUP(C127,Startlist!B:H,6,FALSE)="","",VLOOKUP(C127,Startlist!B:H,6,FALSE))</f>
        <v>KS Build</v>
      </c>
      <c r="I127" s="272" t="str">
        <f>IF(VLOOKUP(C127,Results!B:L,10,FALSE)="","Retired",VLOOKUP(C127,Results!B:L,10,FALSE))</f>
        <v>Retired</v>
      </c>
    </row>
    <row r="128" spans="1:9" ht="15">
      <c r="A128" s="202"/>
      <c r="B128" s="225"/>
      <c r="C128" s="203">
        <v>126</v>
      </c>
      <c r="D128" s="204" t="str">
        <f>VLOOKUP(C128,'Champ Classes'!A:B,2,FALSE)</f>
        <v>2WD-ST</v>
      </c>
      <c r="E128" s="205" t="str">
        <f>CONCATENATE(VLOOKUP(C128,Startlist!B:H,3,FALSE)," / ",VLOOKUP(C128,Startlist!B:H,4,FALSE))</f>
        <v>Gunnar Kuuba / Erki Kuuba</v>
      </c>
      <c r="F128" s="206" t="str">
        <f>VLOOKUP(C128,Startlist!B:F,5,FALSE)</f>
        <v>EST</v>
      </c>
      <c r="G128" s="205" t="str">
        <f>VLOOKUP(C128,Startlist!B:H,7,FALSE)</f>
        <v>BMW Compact E36</v>
      </c>
      <c r="H128" s="205" t="str">
        <f>IF(VLOOKUP(C128,Startlist!B:H,6,FALSE)="","",VLOOKUP(C128,Startlist!B:H,6,FALSE))</f>
        <v>Erki Kuuba</v>
      </c>
      <c r="I128" s="272" t="str">
        <f>IF(VLOOKUP(C128,Results!B:L,10,FALSE)="","Retired",VLOOKUP(C128,Results!B:L,10,FALSE))</f>
        <v>Retired</v>
      </c>
    </row>
  </sheetData>
  <sheetProtection/>
  <autoFilter ref="C7:I128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5.28125" style="13" customWidth="1"/>
    <col min="3" max="3" width="6.00390625" style="209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10" customWidth="1"/>
    <col min="10" max="10" width="9.140625" style="2" customWidth="1"/>
  </cols>
  <sheetData>
    <row r="1" spans="1:9" ht="9" customHeight="1">
      <c r="A1" s="47"/>
      <c r="B1" s="47"/>
      <c r="C1" s="188"/>
      <c r="D1" s="50"/>
      <c r="E1" s="31"/>
      <c r="F1" s="43"/>
      <c r="G1" s="31"/>
      <c r="H1" s="31"/>
      <c r="I1" s="189"/>
    </row>
    <row r="2" spans="1:9" ht="15" customHeight="1">
      <c r="A2" s="280" t="str">
        <f>Startlist!$F2</f>
        <v>Lõuna-Eesti Rahvaralli</v>
      </c>
      <c r="B2" s="280"/>
      <c r="C2" s="289"/>
      <c r="D2" s="289"/>
      <c r="E2" s="289"/>
      <c r="F2" s="289"/>
      <c r="G2" s="289"/>
      <c r="H2" s="289"/>
      <c r="I2" s="289"/>
    </row>
    <row r="3" spans="1:9" ht="15.75">
      <c r="A3" s="280" t="str">
        <f>Startlist!$F3</f>
        <v>16.09.2023</v>
      </c>
      <c r="B3" s="280"/>
      <c r="C3" s="289"/>
      <c r="D3" s="289"/>
      <c r="E3" s="289"/>
      <c r="F3" s="289"/>
      <c r="G3" s="289"/>
      <c r="H3" s="289"/>
      <c r="I3" s="289"/>
    </row>
    <row r="4" spans="1:9" ht="15.75">
      <c r="A4" s="280" t="str">
        <f>Startlist!$F4</f>
        <v>Haanja, Võrumaa</v>
      </c>
      <c r="B4" s="280"/>
      <c r="C4" s="289"/>
      <c r="D4" s="289"/>
      <c r="E4" s="289"/>
      <c r="F4" s="289"/>
      <c r="G4" s="289"/>
      <c r="H4" s="289"/>
      <c r="I4" s="289"/>
    </row>
    <row r="5" spans="1:9" ht="15" customHeight="1">
      <c r="A5" s="47"/>
      <c r="B5" s="47"/>
      <c r="C5" s="188"/>
      <c r="D5" s="50"/>
      <c r="E5" s="31"/>
      <c r="F5" s="31"/>
      <c r="G5" s="31"/>
      <c r="H5" s="31"/>
      <c r="I5" s="190"/>
    </row>
    <row r="6" spans="1:10" ht="15.75" customHeight="1">
      <c r="A6" s="191"/>
      <c r="B6" s="191"/>
      <c r="C6" s="192" t="s">
        <v>1061</v>
      </c>
      <c r="D6" s="193"/>
      <c r="E6" s="191"/>
      <c r="F6" s="191"/>
      <c r="G6" s="191"/>
      <c r="H6" s="191"/>
      <c r="I6" s="194"/>
      <c r="J6" s="195"/>
    </row>
    <row r="7" spans="1:10" ht="12.75">
      <c r="A7" s="226" t="s">
        <v>1214</v>
      </c>
      <c r="B7" s="227" t="s">
        <v>1215</v>
      </c>
      <c r="C7" s="196" t="s">
        <v>739</v>
      </c>
      <c r="D7" s="197"/>
      <c r="E7" s="198" t="s">
        <v>775</v>
      </c>
      <c r="F7" s="197"/>
      <c r="G7" s="199" t="s">
        <v>690</v>
      </c>
      <c r="H7" s="200" t="s">
        <v>689</v>
      </c>
      <c r="I7" s="201" t="s">
        <v>776</v>
      </c>
      <c r="J7" s="195"/>
    </row>
    <row r="8" spans="1:10" ht="15" customHeight="1">
      <c r="A8" s="202">
        <v>1</v>
      </c>
      <c r="B8" s="225">
        <f>COUNTIF($D$1:D7,D8)+1</f>
        <v>1</v>
      </c>
      <c r="C8" s="203">
        <v>47</v>
      </c>
      <c r="D8" s="204" t="str">
        <f>VLOOKUP(C8,'Champ Classes'!A:B,2,FALSE)</f>
        <v>4WD</v>
      </c>
      <c r="E8" s="205" t="str">
        <f>CONCATENATE(VLOOKUP(C8,Startlist!B:H,3,FALSE)," / ",VLOOKUP(C8,Startlist!B:H,4,FALSE))</f>
        <v>Mirek Matikainen / Elton Gutmann</v>
      </c>
      <c r="F8" s="206" t="str">
        <f>VLOOKUP(C8,Startlist!B:F,5,FALSE)</f>
        <v>EST</v>
      </c>
      <c r="G8" s="205" t="str">
        <f>VLOOKUP(C8,Startlist!B:H,7,FALSE)</f>
        <v>Subaru Impreza WRX STI</v>
      </c>
      <c r="H8" s="205" t="str">
        <f>IF(VLOOKUP(C8,Startlist!B:H,6,FALSE)="","",VLOOKUP(C8,Startlist!B:H,6,FALSE))</f>
        <v>Mirek Matikainen</v>
      </c>
      <c r="I8" s="207" t="str">
        <f>IF(VLOOKUP(C8,Results!B:L,4,FALSE)="","Retired",VLOOKUP(C8,Results!B:L,4,FALSE))</f>
        <v> 4.39,3</v>
      </c>
      <c r="J8" s="208"/>
    </row>
    <row r="9" spans="1:10" ht="15" customHeight="1">
      <c r="A9" s="202">
        <f>A8+1</f>
        <v>2</v>
      </c>
      <c r="B9" s="225">
        <f>COUNTIF($D$1:D8,D9)+1</f>
        <v>2</v>
      </c>
      <c r="C9" s="203">
        <v>45</v>
      </c>
      <c r="D9" s="204" t="str">
        <f>VLOOKUP(C9,'Champ Classes'!A:B,2,FALSE)</f>
        <v>4WD</v>
      </c>
      <c r="E9" s="205" t="str">
        <f>CONCATENATE(VLOOKUP(C9,Startlist!B:H,3,FALSE)," / ",VLOOKUP(C9,Startlist!B:H,4,FALSE))</f>
        <v>Martin Kutser / Kristjan Ojavee</v>
      </c>
      <c r="F9" s="206" t="str">
        <f>VLOOKUP(C9,Startlist!B:F,5,FALSE)</f>
        <v>EST</v>
      </c>
      <c r="G9" s="205" t="str">
        <f>VLOOKUP(C9,Startlist!B:H,7,FALSE)</f>
        <v>Subaru Impreza</v>
      </c>
      <c r="H9" s="205" t="str">
        <f>IF(VLOOKUP(C9,Startlist!B:H,6,FALSE)="","",VLOOKUP(C9,Startlist!B:H,6,FALSE))</f>
        <v>Tamult Bioenergy</v>
      </c>
      <c r="I9" s="207" t="str">
        <f>IF(VLOOKUP(C9,Results!B:L,4,FALSE)="","Retired",VLOOKUP(C9,Results!B:L,4,FALSE))</f>
        <v> 4.46,5</v>
      </c>
      <c r="J9" s="208"/>
    </row>
    <row r="10" spans="1:10" ht="15" customHeight="1">
      <c r="A10" s="202">
        <f aca="true" t="shared" si="0" ref="A10:A73">A9+1</f>
        <v>3</v>
      </c>
      <c r="B10" s="225">
        <f>COUNTIF($D$1:D9,D10)+1</f>
        <v>3</v>
      </c>
      <c r="C10" s="203">
        <v>37</v>
      </c>
      <c r="D10" s="204" t="str">
        <f>VLOOKUP(C10,'Champ Classes'!A:B,2,FALSE)</f>
        <v>4WD</v>
      </c>
      <c r="E10" s="205" t="str">
        <f>CONCATENATE(VLOOKUP(C10,Startlist!B:H,3,FALSE)," / ",VLOOKUP(C10,Startlist!B:H,4,FALSE))</f>
        <v>Martin Vaga / Kristian Teern</v>
      </c>
      <c r="F10" s="206" t="str">
        <f>VLOOKUP(C10,Startlist!B:F,5,FALSE)</f>
        <v>EST</v>
      </c>
      <c r="G10" s="205" t="str">
        <f>VLOOKUP(C10,Startlist!B:H,7,FALSE)</f>
        <v>Mitsubishi Lancer Evo 8</v>
      </c>
      <c r="H10" s="205" t="str">
        <f>IF(VLOOKUP(C10,Startlist!B:H,6,FALSE)="","",VLOOKUP(C10,Startlist!B:H,6,FALSE))</f>
        <v>Thule Motorsport</v>
      </c>
      <c r="I10" s="207" t="str">
        <f>IF(VLOOKUP(C10,Results!B:L,4,FALSE)="","Retired",VLOOKUP(C10,Results!B:L,4,FALSE))</f>
        <v> 4.46,8</v>
      </c>
      <c r="J10" s="208"/>
    </row>
    <row r="11" spans="1:10" ht="15" customHeight="1">
      <c r="A11" s="202">
        <f t="shared" si="0"/>
        <v>4</v>
      </c>
      <c r="B11" s="225">
        <f>COUNTIF($D$1:D10,D11)+1</f>
        <v>4</v>
      </c>
      <c r="C11" s="203">
        <v>40</v>
      </c>
      <c r="D11" s="204" t="str">
        <f>VLOOKUP(C11,'Champ Classes'!A:B,2,FALSE)</f>
        <v>4WD</v>
      </c>
      <c r="E11" s="205" t="str">
        <f>CONCATENATE(VLOOKUP(C11,Startlist!B:H,3,FALSE)," / ",VLOOKUP(C11,Startlist!B:H,4,FALSE))</f>
        <v>Kevin Kangur / Oti Maat</v>
      </c>
      <c r="F11" s="206" t="str">
        <f>VLOOKUP(C11,Startlist!B:F,5,FALSE)</f>
        <v>EST</v>
      </c>
      <c r="G11" s="205" t="str">
        <f>VLOOKUP(C11,Startlist!B:H,7,FALSE)</f>
        <v>Subaru Impreza WRX STI</v>
      </c>
      <c r="H11" s="205">
        <f>IF(VLOOKUP(C11,Startlist!B:H,6,FALSE)="","",VLOOKUP(C11,Startlist!B:H,6,FALSE))</f>
      </c>
      <c r="I11" s="207" t="str">
        <f>IF(VLOOKUP(C11,Results!B:L,4,FALSE)="","Retired",VLOOKUP(C11,Results!B:L,4,FALSE))</f>
        <v> 4.47,8</v>
      </c>
      <c r="J11" s="208"/>
    </row>
    <row r="12" spans="1:10" ht="15" customHeight="1">
      <c r="A12" s="202">
        <f t="shared" si="0"/>
        <v>5</v>
      </c>
      <c r="B12" s="225">
        <f>COUNTIF($D$1:D11,D12)+1</f>
        <v>1</v>
      </c>
      <c r="C12" s="203">
        <v>114</v>
      </c>
      <c r="D12" s="204" t="str">
        <f>VLOOKUP(C12,'Champ Classes'!A:B,2,FALSE)</f>
        <v>2WD-ST</v>
      </c>
      <c r="E12" s="205" t="str">
        <f>CONCATENATE(VLOOKUP(C12,Startlist!B:H,3,FALSE)," / ",VLOOKUP(C12,Startlist!B:H,4,FALSE))</f>
        <v>Kristjan Vidder / Evelin Mitendorf</v>
      </c>
      <c r="F12" s="206" t="str">
        <f>VLOOKUP(C12,Startlist!B:F,5,FALSE)</f>
        <v>EST</v>
      </c>
      <c r="G12" s="205" t="str">
        <f>VLOOKUP(C12,Startlist!B:H,7,FALSE)</f>
        <v>BMW 325I</v>
      </c>
      <c r="H12" s="205" t="str">
        <f>IF(VLOOKUP(C12,Startlist!B:H,6,FALSE)="","",VLOOKUP(C12,Startlist!B:H,6,FALSE))</f>
        <v>Kristjan Vidder</v>
      </c>
      <c r="I12" s="207" t="str">
        <f>IF(VLOOKUP(C12,Results!B:L,4,FALSE)="","Retired",VLOOKUP(C12,Results!B:L,4,FALSE))</f>
        <v> 4.48,5</v>
      </c>
      <c r="J12" s="208"/>
    </row>
    <row r="13" spans="1:10" ht="15" customHeight="1">
      <c r="A13" s="202">
        <f t="shared" si="0"/>
        <v>6</v>
      </c>
      <c r="B13" s="225">
        <f>COUNTIF($D$1:D12,D13)+1</f>
        <v>5</v>
      </c>
      <c r="C13" s="203">
        <v>43</v>
      </c>
      <c r="D13" s="204" t="str">
        <f>VLOOKUP(C13,'Champ Classes'!A:B,2,FALSE)</f>
        <v>4WD</v>
      </c>
      <c r="E13" s="205" t="str">
        <f>CONCATENATE(VLOOKUP(C13,Startlist!B:H,3,FALSE)," / ",VLOOKUP(C13,Startlist!B:H,4,FALSE))</f>
        <v>Merkko Haljasmets / Harri Jõessar</v>
      </c>
      <c r="F13" s="206" t="str">
        <f>VLOOKUP(C13,Startlist!B:F,5,FALSE)</f>
        <v>EST</v>
      </c>
      <c r="G13" s="205" t="str">
        <f>VLOOKUP(C13,Startlist!B:H,7,FALSE)</f>
        <v>Mitsubishi Lancer</v>
      </c>
      <c r="H13" s="205" t="str">
        <f>IF(VLOOKUP(C13,Startlist!B:H,6,FALSE)="","",VLOOKUP(C13,Startlist!B:H,6,FALSE))</f>
        <v>Ööbiku.ee</v>
      </c>
      <c r="I13" s="207" t="str">
        <f>IF(VLOOKUP(C13,Results!B:L,4,FALSE)="","Retired",VLOOKUP(C13,Results!B:L,4,FALSE))</f>
        <v> 4.49,3</v>
      </c>
      <c r="J13" s="208"/>
    </row>
    <row r="14" spans="1:10" ht="15" customHeight="1">
      <c r="A14" s="202">
        <f t="shared" si="0"/>
        <v>7</v>
      </c>
      <c r="B14" s="225">
        <f>COUNTIF($D$1:D13,D14)+1</f>
        <v>2</v>
      </c>
      <c r="C14" s="203">
        <v>52</v>
      </c>
      <c r="D14" s="204" t="str">
        <f>VLOOKUP(C14,'Champ Classes'!A:B,2,FALSE)</f>
        <v>2WD-ST</v>
      </c>
      <c r="E14" s="205" t="str">
        <f>CONCATENATE(VLOOKUP(C14,Startlist!B:H,3,FALSE)," / ",VLOOKUP(C14,Startlist!B:H,4,FALSE))</f>
        <v>Kristen Volkov / Erki Eksin</v>
      </c>
      <c r="F14" s="206" t="str">
        <f>VLOOKUP(C14,Startlist!B:F,5,FALSE)</f>
        <v>EST</v>
      </c>
      <c r="G14" s="205" t="str">
        <f>VLOOKUP(C14,Startlist!B:H,7,FALSE)</f>
        <v>BMW 323</v>
      </c>
      <c r="H14" s="205" t="str">
        <f>IF(VLOOKUP(C14,Startlist!B:H,6,FALSE)="","",VLOOKUP(C14,Startlist!B:H,6,FALSE))</f>
        <v>Kristen Volkov</v>
      </c>
      <c r="I14" s="207" t="str">
        <f>IF(VLOOKUP(C14,Results!B:L,4,FALSE)="","Retired",VLOOKUP(C14,Results!B:L,4,FALSE))</f>
        <v> 4.49,7</v>
      </c>
      <c r="J14" s="208"/>
    </row>
    <row r="15" spans="1:10" ht="15" customHeight="1">
      <c r="A15" s="202">
        <f t="shared" si="0"/>
        <v>8</v>
      </c>
      <c r="B15" s="225">
        <f>COUNTIF($D$1:D14,D15)+1</f>
        <v>3</v>
      </c>
      <c r="C15" s="203">
        <v>65</v>
      </c>
      <c r="D15" s="204" t="str">
        <f>VLOOKUP(C15,'Champ Classes'!A:B,2,FALSE)</f>
        <v>2WD-ST</v>
      </c>
      <c r="E15" s="205" t="str">
        <f>CONCATENATE(VLOOKUP(C15,Startlist!B:H,3,FALSE)," / ",VLOOKUP(C15,Startlist!B:H,4,FALSE))</f>
        <v>Kevin Ruddi / Geilo Valdmann</v>
      </c>
      <c r="F15" s="206" t="str">
        <f>VLOOKUP(C15,Startlist!B:F,5,FALSE)</f>
        <v>EST</v>
      </c>
      <c r="G15" s="205" t="str">
        <f>VLOOKUP(C15,Startlist!B:H,7,FALSE)</f>
        <v>BMW 316I</v>
      </c>
      <c r="H15" s="205" t="str">
        <f>IF(VLOOKUP(C15,Startlist!B:H,6,FALSE)="","",VLOOKUP(C15,Startlist!B:H,6,FALSE))</f>
        <v>Käru Tehnikaklubi</v>
      </c>
      <c r="I15" s="207" t="str">
        <f>IF(VLOOKUP(C15,Results!B:L,4,FALSE)="","Retired",VLOOKUP(C15,Results!B:L,4,FALSE))</f>
        <v> 4.49,7</v>
      </c>
      <c r="J15" s="208"/>
    </row>
    <row r="16" spans="1:10" ht="15" customHeight="1">
      <c r="A16" s="202">
        <f t="shared" si="0"/>
        <v>9</v>
      </c>
      <c r="B16" s="225">
        <f>COUNTIF($D$1:D15,D16)+1</f>
        <v>6</v>
      </c>
      <c r="C16" s="203">
        <v>41</v>
      </c>
      <c r="D16" s="204" t="str">
        <f>VLOOKUP(C16,'Champ Classes'!A:B,2,FALSE)</f>
        <v>4WD</v>
      </c>
      <c r="E16" s="205" t="str">
        <f>CONCATENATE(VLOOKUP(C16,Startlist!B:H,3,FALSE)," / ",VLOOKUP(C16,Startlist!B:H,4,FALSE))</f>
        <v>Robin Pruul / Rein Tikka</v>
      </c>
      <c r="F16" s="206" t="str">
        <f>VLOOKUP(C16,Startlist!B:F,5,FALSE)</f>
        <v>EST</v>
      </c>
      <c r="G16" s="205" t="str">
        <f>VLOOKUP(C16,Startlist!B:H,7,FALSE)</f>
        <v>Subaru Impreza</v>
      </c>
      <c r="H16" s="205" t="str">
        <f>IF(VLOOKUP(C16,Startlist!B:H,6,FALSE)="","",VLOOKUP(C16,Startlist!B:H,6,FALSE))</f>
        <v>HRK</v>
      </c>
      <c r="I16" s="207" t="str">
        <f>IF(VLOOKUP(C16,Results!B:L,4,FALSE)="","Retired",VLOOKUP(C16,Results!B:L,4,FALSE))</f>
        <v> 4.50,1</v>
      </c>
      <c r="J16" s="208"/>
    </row>
    <row r="17" spans="1:10" ht="15" customHeight="1">
      <c r="A17" s="202">
        <f t="shared" si="0"/>
        <v>10</v>
      </c>
      <c r="B17" s="225">
        <f>COUNTIF($D$1:D16,D17)+1</f>
        <v>4</v>
      </c>
      <c r="C17" s="203">
        <v>57</v>
      </c>
      <c r="D17" s="204" t="str">
        <f>VLOOKUP(C17,'Champ Classes'!A:B,2,FALSE)</f>
        <v>2WD-ST</v>
      </c>
      <c r="E17" s="205" t="str">
        <f>CONCATENATE(VLOOKUP(C17,Startlist!B:H,3,FALSE)," / ",VLOOKUP(C17,Startlist!B:H,4,FALSE))</f>
        <v>Rait Reiman / Rauno Hõrak</v>
      </c>
      <c r="F17" s="206" t="str">
        <f>VLOOKUP(C17,Startlist!B:F,5,FALSE)</f>
        <v>EST</v>
      </c>
      <c r="G17" s="205" t="str">
        <f>VLOOKUP(C17,Startlist!B:H,7,FALSE)</f>
        <v>BMW 320I</v>
      </c>
      <c r="H17" s="205" t="str">
        <f>IF(VLOOKUP(C17,Startlist!B:H,6,FALSE)="","",VLOOKUP(C17,Startlist!B:H,6,FALSE))</f>
        <v>Rait Reiman</v>
      </c>
      <c r="I17" s="207" t="str">
        <f>IF(VLOOKUP(C17,Results!B:L,4,FALSE)="","Retired",VLOOKUP(C17,Results!B:L,4,FALSE))</f>
        <v> 4.50,1</v>
      </c>
      <c r="J17" s="208"/>
    </row>
    <row r="18" spans="1:10" ht="15" customHeight="1">
      <c r="A18" s="202">
        <f t="shared" si="0"/>
        <v>11</v>
      </c>
      <c r="B18" s="225">
        <f>COUNTIF($D$1:D17,D18)+1</f>
        <v>5</v>
      </c>
      <c r="C18" s="203">
        <v>46</v>
      </c>
      <c r="D18" s="204" t="str">
        <f>VLOOKUP(C18,'Champ Classes'!A:B,2,FALSE)</f>
        <v>2WD-ST</v>
      </c>
      <c r="E18" s="205" t="str">
        <f>CONCATENATE(VLOOKUP(C18,Startlist!B:H,3,FALSE)," / ",VLOOKUP(C18,Startlist!B:H,4,FALSE))</f>
        <v>Ranno Saar / Hardy Runtel</v>
      </c>
      <c r="F18" s="206" t="str">
        <f>VLOOKUP(C18,Startlist!B:F,5,FALSE)</f>
        <v>EST</v>
      </c>
      <c r="G18" s="205" t="str">
        <f>VLOOKUP(C18,Startlist!B:H,7,FALSE)</f>
        <v>BMW 318</v>
      </c>
      <c r="H18" s="205" t="str">
        <f>IF(VLOOKUP(C18,Startlist!B:H,6,FALSE)="","",VLOOKUP(C18,Startlist!B:H,6,FALSE))</f>
        <v>Hardy Runtel</v>
      </c>
      <c r="I18" s="207" t="str">
        <f>IF(VLOOKUP(C18,Results!B:L,4,FALSE)="","Retired",VLOOKUP(C18,Results!B:L,4,FALSE))</f>
        <v> 4.50,4</v>
      </c>
      <c r="J18" s="208"/>
    </row>
    <row r="19" spans="1:10" ht="15" customHeight="1">
      <c r="A19" s="202">
        <f t="shared" si="0"/>
        <v>12</v>
      </c>
      <c r="B19" s="225">
        <f>COUNTIF($D$1:D18,D19)+1</f>
        <v>7</v>
      </c>
      <c r="C19" s="203">
        <v>42</v>
      </c>
      <c r="D19" s="204" t="str">
        <f>VLOOKUP(C19,'Champ Classes'!A:B,2,FALSE)</f>
        <v>4WD</v>
      </c>
      <c r="E19" s="205" t="str">
        <f>CONCATENATE(VLOOKUP(C19,Startlist!B:H,3,FALSE)," / ",VLOOKUP(C19,Startlist!B:H,4,FALSE))</f>
        <v>Marko Eespakk / Eva Lota Eespakk</v>
      </c>
      <c r="F19" s="206" t="str">
        <f>VLOOKUP(C19,Startlist!B:F,5,FALSE)</f>
        <v>EST</v>
      </c>
      <c r="G19" s="205" t="str">
        <f>VLOOKUP(C19,Startlist!B:H,7,FALSE)</f>
        <v>Volkswagen Golf</v>
      </c>
      <c r="H19" s="205" t="str">
        <f>IF(VLOOKUP(C19,Startlist!B:H,6,FALSE)="","",VLOOKUP(C19,Startlist!B:H,6,FALSE))</f>
        <v>HRK</v>
      </c>
      <c r="I19" s="207" t="str">
        <f>IF(VLOOKUP(C19,Results!B:L,4,FALSE)="","Retired",VLOOKUP(C19,Results!B:L,4,FALSE))</f>
        <v> 4.51,9</v>
      </c>
      <c r="J19" s="208"/>
    </row>
    <row r="20" spans="1:10" ht="15" customHeight="1">
      <c r="A20" s="202">
        <f t="shared" si="0"/>
        <v>13</v>
      </c>
      <c r="B20" s="225">
        <f>COUNTIF($D$1:D19,D20)+1</f>
        <v>1</v>
      </c>
      <c r="C20" s="203">
        <v>38</v>
      </c>
      <c r="D20" s="204" t="str">
        <f>VLOOKUP(C20,'Champ Classes'!A:B,2,FALSE)</f>
        <v>2WD-SE</v>
      </c>
      <c r="E20" s="205" t="str">
        <f>CONCATENATE(VLOOKUP(C20,Startlist!B:H,3,FALSE)," / ",VLOOKUP(C20,Startlist!B:H,4,FALSE))</f>
        <v>Mirko Kaunis / Karl Tarrend</v>
      </c>
      <c r="F20" s="206" t="str">
        <f>VLOOKUP(C20,Startlist!B:F,5,FALSE)</f>
        <v>EST</v>
      </c>
      <c r="G20" s="205" t="str">
        <f>VLOOKUP(C20,Startlist!B:H,7,FALSE)</f>
        <v>Honda Civic Type-R</v>
      </c>
      <c r="H20" s="205">
        <f>IF(VLOOKUP(C20,Startlist!B:H,6,FALSE)="","",VLOOKUP(C20,Startlist!B:H,6,FALSE))</f>
      </c>
      <c r="I20" s="207" t="str">
        <f>IF(VLOOKUP(C20,Results!B:L,4,FALSE)="","Retired",VLOOKUP(C20,Results!B:L,4,FALSE))</f>
        <v> 4.52,6</v>
      </c>
      <c r="J20" s="208"/>
    </row>
    <row r="21" spans="1:10" ht="15" customHeight="1">
      <c r="A21" s="202">
        <f t="shared" si="0"/>
        <v>14</v>
      </c>
      <c r="B21" s="225">
        <f>COUNTIF($D$1:D20,D21)+1</f>
        <v>6</v>
      </c>
      <c r="C21" s="203">
        <v>55</v>
      </c>
      <c r="D21" s="204" t="str">
        <f>VLOOKUP(C21,'Champ Classes'!A:B,2,FALSE)</f>
        <v>2WD-ST</v>
      </c>
      <c r="E21" s="205" t="str">
        <f>CONCATENATE(VLOOKUP(C21,Startlist!B:H,3,FALSE)," / ",VLOOKUP(C21,Startlist!B:H,4,FALSE))</f>
        <v>Martin Ottis / Kadri Paiste</v>
      </c>
      <c r="F21" s="206" t="str">
        <f>VLOOKUP(C21,Startlist!B:F,5,FALSE)</f>
        <v>EST</v>
      </c>
      <c r="G21" s="205" t="str">
        <f>VLOOKUP(C21,Startlist!B:H,7,FALSE)</f>
        <v>BMW 318I</v>
      </c>
      <c r="H21" s="205" t="str">
        <f>IF(VLOOKUP(C21,Startlist!B:H,6,FALSE)="","",VLOOKUP(C21,Startlist!B:H,6,FALSE))</f>
        <v>DL Racing</v>
      </c>
      <c r="I21" s="207" t="str">
        <f>IF(VLOOKUP(C21,Results!B:L,4,FALSE)="","Retired",VLOOKUP(C21,Results!B:L,4,FALSE))</f>
        <v> 4.53,0</v>
      </c>
      <c r="J21" s="208"/>
    </row>
    <row r="22" spans="1:9" ht="15">
      <c r="A22" s="202">
        <f t="shared" si="0"/>
        <v>15</v>
      </c>
      <c r="B22" s="225">
        <f>COUNTIF($D$1:D21,D22)+1</f>
        <v>8</v>
      </c>
      <c r="C22" s="203">
        <v>56</v>
      </c>
      <c r="D22" s="204" t="str">
        <f>VLOOKUP(C22,'Champ Classes'!A:B,2,FALSE)</f>
        <v>4WD</v>
      </c>
      <c r="E22" s="205" t="str">
        <f>CONCATENATE(VLOOKUP(C22,Startlist!B:H,3,FALSE)," / ",VLOOKUP(C22,Startlist!B:H,4,FALSE))</f>
        <v>Kristjan Hansson / Kalmer Kase</v>
      </c>
      <c r="F22" s="206" t="str">
        <f>VLOOKUP(C22,Startlist!B:F,5,FALSE)</f>
        <v>EST</v>
      </c>
      <c r="G22" s="205" t="str">
        <f>VLOOKUP(C22,Startlist!B:H,7,FALSE)</f>
        <v>Subaru Impreza WRX STI</v>
      </c>
      <c r="H22" s="205" t="str">
        <f>IF(VLOOKUP(C22,Startlist!B:H,6,FALSE)="","",VLOOKUP(C22,Startlist!B:H,6,FALSE))</f>
        <v>Rehvidpluss</v>
      </c>
      <c r="I22" s="207" t="str">
        <f>IF(VLOOKUP(C22,Results!B:L,4,FALSE)="","Retired",VLOOKUP(C22,Results!B:L,4,FALSE))</f>
        <v> 4.53,3</v>
      </c>
    </row>
    <row r="23" spans="1:9" ht="15">
      <c r="A23" s="202">
        <f t="shared" si="0"/>
        <v>16</v>
      </c>
      <c r="B23" s="225">
        <f>COUNTIF($D$1:D22,D23)+1</f>
        <v>1</v>
      </c>
      <c r="C23" s="203">
        <v>36</v>
      </c>
      <c r="D23" s="204" t="str">
        <f>VLOOKUP(C23,'Champ Classes'!A:B,2,FALSE)</f>
        <v>J18</v>
      </c>
      <c r="E23" s="205" t="str">
        <f>CONCATENATE(VLOOKUP(C23,Startlist!B:H,3,FALSE)," / ",VLOOKUP(C23,Startlist!B:H,4,FALSE))</f>
        <v>Joosep Planken / Taavi Lassmann</v>
      </c>
      <c r="F23" s="206" t="str">
        <f>VLOOKUP(C23,Startlist!B:F,5,FALSE)</f>
        <v>EST</v>
      </c>
      <c r="G23" s="205" t="str">
        <f>VLOOKUP(C23,Startlist!B:H,7,FALSE)</f>
        <v>Honda CRX</v>
      </c>
      <c r="H23" s="205" t="str">
        <f>IF(VLOOKUP(C23,Startlist!B:H,6,FALSE)="","",VLOOKUP(C23,Startlist!B:H,6,FALSE))</f>
        <v>Joosep Planken</v>
      </c>
      <c r="I23" s="207" t="str">
        <f>IF(VLOOKUP(C23,Results!B:L,4,FALSE)="","Retired",VLOOKUP(C23,Results!B:L,4,FALSE))</f>
        <v> 4.54,6</v>
      </c>
    </row>
    <row r="24" spans="1:9" ht="15">
      <c r="A24" s="202">
        <f t="shared" si="0"/>
        <v>17</v>
      </c>
      <c r="B24" s="225">
        <f>COUNTIF($D$1:D23,D24)+1</f>
        <v>7</v>
      </c>
      <c r="C24" s="203">
        <v>61</v>
      </c>
      <c r="D24" s="204" t="str">
        <f>VLOOKUP(C24,'Champ Classes'!A:B,2,FALSE)</f>
        <v>2WD-ST</v>
      </c>
      <c r="E24" s="205" t="str">
        <f>CONCATENATE(VLOOKUP(C24,Startlist!B:H,3,FALSE)," / ",VLOOKUP(C24,Startlist!B:H,4,FALSE))</f>
        <v>Meelis Lember / Mihkel Rasu</v>
      </c>
      <c r="F24" s="206" t="str">
        <f>VLOOKUP(C24,Startlist!B:F,5,FALSE)</f>
        <v>EST</v>
      </c>
      <c r="G24" s="205" t="str">
        <f>VLOOKUP(C24,Startlist!B:H,7,FALSE)</f>
        <v>BMW 316</v>
      </c>
      <c r="H24" s="205">
        <f>IF(VLOOKUP(C24,Startlist!B:H,6,FALSE)="","",VLOOKUP(C24,Startlist!B:H,6,FALSE))</f>
      </c>
      <c r="I24" s="207" t="str">
        <f>IF(VLOOKUP(C24,Results!B:L,4,FALSE)="","Retired",VLOOKUP(C24,Results!B:L,4,FALSE))</f>
        <v> 4.55,0</v>
      </c>
    </row>
    <row r="25" spans="1:9" ht="15">
      <c r="A25" s="202">
        <f t="shared" si="0"/>
        <v>18</v>
      </c>
      <c r="B25" s="225">
        <f>COUNTIF($D$1:D24,D25)+1</f>
        <v>9</v>
      </c>
      <c r="C25" s="203">
        <v>71</v>
      </c>
      <c r="D25" s="204" t="str">
        <f>VLOOKUP(C25,'Champ Classes'!A:B,2,FALSE)</f>
        <v>4WD</v>
      </c>
      <c r="E25" s="205" t="str">
        <f>CONCATENATE(VLOOKUP(C25,Startlist!B:H,3,FALSE)," / ",VLOOKUP(C25,Startlist!B:H,4,FALSE))</f>
        <v>Kaarel Sangernebo / Hendrik Kers</v>
      </c>
      <c r="F25" s="206" t="str">
        <f>VLOOKUP(C25,Startlist!B:F,5,FALSE)</f>
        <v>EST</v>
      </c>
      <c r="G25" s="205" t="str">
        <f>VLOOKUP(C25,Startlist!B:H,7,FALSE)</f>
        <v>Mitsubishi Lancer Evo 10</v>
      </c>
      <c r="H25" s="205" t="str">
        <f>IF(VLOOKUP(C25,Startlist!B:H,6,FALSE)="","",VLOOKUP(C25,Startlist!B:H,6,FALSE))</f>
        <v>Kaarel Sangernebo</v>
      </c>
      <c r="I25" s="207" t="str">
        <f>IF(VLOOKUP(C25,Results!B:L,4,FALSE)="","Retired",VLOOKUP(C25,Results!B:L,4,FALSE))</f>
        <v> 4.56,1</v>
      </c>
    </row>
    <row r="26" spans="1:9" ht="15">
      <c r="A26" s="202">
        <f t="shared" si="0"/>
        <v>19</v>
      </c>
      <c r="B26" s="225">
        <f>COUNTIF($D$1:D25,D26)+1</f>
        <v>8</v>
      </c>
      <c r="C26" s="203">
        <v>76</v>
      </c>
      <c r="D26" s="204" t="str">
        <f>VLOOKUP(C26,'Champ Classes'!A:B,2,FALSE)</f>
        <v>2WD-ST</v>
      </c>
      <c r="E26" s="205" t="str">
        <f>CONCATENATE(VLOOKUP(C26,Startlist!B:H,3,FALSE)," / ",VLOOKUP(C26,Startlist!B:H,4,FALSE))</f>
        <v>Jaanus Kadak / Asko Mäeots</v>
      </c>
      <c r="F26" s="206" t="str">
        <f>VLOOKUP(C26,Startlist!B:F,5,FALSE)</f>
        <v>EST</v>
      </c>
      <c r="G26" s="205" t="str">
        <f>VLOOKUP(C26,Startlist!B:H,7,FALSE)</f>
        <v>BMW 328</v>
      </c>
      <c r="H26" s="205" t="str">
        <f>IF(VLOOKUP(C26,Startlist!B:H,6,FALSE)="","",VLOOKUP(C26,Startlist!B:H,6,FALSE))</f>
        <v>Käru Tehnikaklubi</v>
      </c>
      <c r="I26" s="207" t="str">
        <f>IF(VLOOKUP(C26,Results!B:L,4,FALSE)="","Retired",VLOOKUP(C26,Results!B:L,4,FALSE))</f>
        <v> 4.56,6</v>
      </c>
    </row>
    <row r="27" spans="1:9" ht="15">
      <c r="A27" s="202">
        <f t="shared" si="0"/>
        <v>20</v>
      </c>
      <c r="B27" s="225">
        <f>COUNTIF($D$1:D26,D27)+1</f>
        <v>9</v>
      </c>
      <c r="C27" s="203">
        <v>39</v>
      </c>
      <c r="D27" s="204" t="str">
        <f>VLOOKUP(C27,'Champ Classes'!A:B,2,FALSE)</f>
        <v>2WD-ST</v>
      </c>
      <c r="E27" s="205" t="str">
        <f>CONCATENATE(VLOOKUP(C27,Startlist!B:H,3,FALSE)," / ",VLOOKUP(C27,Startlist!B:H,4,FALSE))</f>
        <v>Joosep Ausmees / Tauri Olesk</v>
      </c>
      <c r="F27" s="206" t="str">
        <f>VLOOKUP(C27,Startlist!B:F,5,FALSE)</f>
        <v>EST</v>
      </c>
      <c r="G27" s="205" t="str">
        <f>VLOOKUP(C27,Startlist!B:H,7,FALSE)</f>
        <v>BMW 328</v>
      </c>
      <c r="H27" s="205" t="str">
        <f>IF(VLOOKUP(C27,Startlist!B:H,6,FALSE)="","",VLOOKUP(C27,Startlist!B:H,6,FALSE))</f>
        <v>Thule Motorsport</v>
      </c>
      <c r="I27" s="207" t="str">
        <f>IF(VLOOKUP(C27,Results!B:L,4,FALSE)="","Retired",VLOOKUP(C27,Results!B:L,4,FALSE))</f>
        <v> 4.57,0</v>
      </c>
    </row>
    <row r="28" spans="1:9" ht="15">
      <c r="A28" s="202">
        <f t="shared" si="0"/>
        <v>21</v>
      </c>
      <c r="B28" s="225">
        <f>COUNTIF($D$1:D27,D28)+1</f>
        <v>2</v>
      </c>
      <c r="C28" s="203">
        <v>48</v>
      </c>
      <c r="D28" s="204" t="str">
        <f>VLOOKUP(C28,'Champ Classes'!A:B,2,FALSE)</f>
        <v>2WD-SE</v>
      </c>
      <c r="E28" s="205" t="str">
        <f>CONCATENATE(VLOOKUP(C28,Startlist!B:H,3,FALSE)," / ",VLOOKUP(C28,Startlist!B:H,4,FALSE))</f>
        <v>Gabriel Simson / Oliver Simson</v>
      </c>
      <c r="F28" s="206" t="str">
        <f>VLOOKUP(C28,Startlist!B:F,5,FALSE)</f>
        <v>EST</v>
      </c>
      <c r="G28" s="205" t="str">
        <f>VLOOKUP(C28,Startlist!B:H,7,FALSE)</f>
        <v>Honda Civic Type-R</v>
      </c>
      <c r="H28" s="205">
        <f>IF(VLOOKUP(C28,Startlist!B:H,6,FALSE)="","",VLOOKUP(C28,Startlist!B:H,6,FALSE))</f>
      </c>
      <c r="I28" s="207" t="str">
        <f>IF(VLOOKUP(C28,Results!B:L,4,FALSE)="","Retired",VLOOKUP(C28,Results!B:L,4,FALSE))</f>
        <v> 4.57,1</v>
      </c>
    </row>
    <row r="29" spans="1:9" ht="15">
      <c r="A29" s="202">
        <f t="shared" si="0"/>
        <v>22</v>
      </c>
      <c r="B29" s="225">
        <f>COUNTIF($D$1:D28,D29)+1</f>
        <v>10</v>
      </c>
      <c r="C29" s="203">
        <v>54</v>
      </c>
      <c r="D29" s="204" t="str">
        <f>VLOOKUP(C29,'Champ Classes'!A:B,2,FALSE)</f>
        <v>2WD-ST</v>
      </c>
      <c r="E29" s="205" t="str">
        <f>CONCATENATE(VLOOKUP(C29,Startlist!B:H,3,FALSE)," / ",VLOOKUP(C29,Startlist!B:H,4,FALSE))</f>
        <v>Harold Vilson / Margo Mitt</v>
      </c>
      <c r="F29" s="206" t="str">
        <f>VLOOKUP(C29,Startlist!B:F,5,FALSE)</f>
        <v>EST</v>
      </c>
      <c r="G29" s="205" t="str">
        <f>VLOOKUP(C29,Startlist!B:H,7,FALSE)</f>
        <v>BMW 323I</v>
      </c>
      <c r="H29" s="205" t="str">
        <f>IF(VLOOKUP(C29,Startlist!B:H,6,FALSE)="","",VLOOKUP(C29,Startlist!B:H,6,FALSE))</f>
        <v>WKND Racing</v>
      </c>
      <c r="I29" s="207" t="str">
        <f>IF(VLOOKUP(C29,Results!B:L,4,FALSE)="","Retired",VLOOKUP(C29,Results!B:L,4,FALSE))</f>
        <v> 4.57,7</v>
      </c>
    </row>
    <row r="30" spans="1:9" ht="15">
      <c r="A30" s="202">
        <f t="shared" si="0"/>
        <v>23</v>
      </c>
      <c r="B30" s="225">
        <f>COUNTIF($D$1:D29,D30)+1</f>
        <v>11</v>
      </c>
      <c r="C30" s="203">
        <v>44</v>
      </c>
      <c r="D30" s="204" t="str">
        <f>VLOOKUP(C30,'Champ Classes'!A:B,2,FALSE)</f>
        <v>2WD-ST</v>
      </c>
      <c r="E30" s="205" t="str">
        <f>CONCATENATE(VLOOKUP(C30,Startlist!B:H,3,FALSE)," / ",VLOOKUP(C30,Startlist!B:H,4,FALSE))</f>
        <v>Allar Õun / Janar Klauson</v>
      </c>
      <c r="F30" s="206" t="str">
        <f>VLOOKUP(C30,Startlist!B:F,5,FALSE)</f>
        <v>EST</v>
      </c>
      <c r="G30" s="205" t="str">
        <f>VLOOKUP(C30,Startlist!B:H,7,FALSE)</f>
        <v>BMW 323</v>
      </c>
      <c r="H30" s="205" t="str">
        <f>IF(VLOOKUP(C30,Startlist!B:H,6,FALSE)="","",VLOOKUP(C30,Startlist!B:H,6,FALSE))</f>
        <v>Hokikoondis Racing</v>
      </c>
      <c r="I30" s="207" t="str">
        <f>IF(VLOOKUP(C30,Results!B:L,4,FALSE)="","Retired",VLOOKUP(C30,Results!B:L,4,FALSE))</f>
        <v> 4.58,3</v>
      </c>
    </row>
    <row r="31" spans="1:9" ht="15">
      <c r="A31" s="202">
        <f t="shared" si="0"/>
        <v>24</v>
      </c>
      <c r="B31" s="225">
        <f>COUNTIF($D$1:D30,D31)+1</f>
        <v>2</v>
      </c>
      <c r="C31" s="203">
        <v>31</v>
      </c>
      <c r="D31" s="204" t="str">
        <f>VLOOKUP(C31,'Champ Classes'!A:B,2,FALSE)</f>
        <v>J18</v>
      </c>
      <c r="E31" s="205" t="str">
        <f>CONCATENATE(VLOOKUP(C31,Startlist!B:H,3,FALSE)," / ",VLOOKUP(C31,Startlist!B:H,4,FALSE))</f>
        <v>Esmar-Arnold Unt / Sulev Sarv</v>
      </c>
      <c r="F31" s="206" t="str">
        <f>VLOOKUP(C31,Startlist!B:F,5,FALSE)</f>
        <v>EST</v>
      </c>
      <c r="G31" s="205" t="str">
        <f>VLOOKUP(C31,Startlist!B:H,7,FALSE)</f>
        <v>Honda Civic</v>
      </c>
      <c r="H31" s="205" t="str">
        <f>IF(VLOOKUP(C31,Startlist!B:H,6,FALSE)="","",VLOOKUP(C31,Startlist!B:H,6,FALSE))</f>
        <v>Apex Racing</v>
      </c>
      <c r="I31" s="207" t="str">
        <f>IF(VLOOKUP(C31,Results!B:L,4,FALSE)="","Retired",VLOOKUP(C31,Results!B:L,4,FALSE))</f>
        <v> 4.59,7</v>
      </c>
    </row>
    <row r="32" spans="1:9" ht="15">
      <c r="A32" s="202">
        <f t="shared" si="0"/>
        <v>25</v>
      </c>
      <c r="B32" s="225">
        <f>COUNTIF($D$1:D31,D32)+1</f>
        <v>10</v>
      </c>
      <c r="C32" s="203">
        <v>51</v>
      </c>
      <c r="D32" s="204" t="str">
        <f>VLOOKUP(C32,'Champ Classes'!A:B,2,FALSE)</f>
        <v>4WD</v>
      </c>
      <c r="E32" s="205" t="str">
        <f>CONCATENATE(VLOOKUP(C32,Startlist!B:H,3,FALSE)," / ",VLOOKUP(C32,Startlist!B:H,4,FALSE))</f>
        <v>Alex Raadik / Marko Kruus</v>
      </c>
      <c r="F32" s="206" t="str">
        <f>VLOOKUP(C32,Startlist!B:F,5,FALSE)</f>
        <v>EST</v>
      </c>
      <c r="G32" s="205" t="str">
        <f>VLOOKUP(C32,Startlist!B:H,7,FALSE)</f>
        <v>Mitsubishi Lancer Evo</v>
      </c>
      <c r="H32" s="205" t="str">
        <f>IF(VLOOKUP(C32,Startlist!B:H,6,FALSE)="","",VLOOKUP(C32,Startlist!B:H,6,FALSE))</f>
        <v>Juuru Tehnikaklubi</v>
      </c>
      <c r="I32" s="207" t="str">
        <f>IF(VLOOKUP(C32,Results!B:L,4,FALSE)="","Retired",VLOOKUP(C32,Results!B:L,4,FALSE))</f>
        <v> 4.59,9</v>
      </c>
    </row>
    <row r="33" spans="1:9" ht="15">
      <c r="A33" s="202">
        <f t="shared" si="0"/>
        <v>26</v>
      </c>
      <c r="B33" s="225">
        <f>COUNTIF($D$1:D32,D33)+1</f>
        <v>12</v>
      </c>
      <c r="C33" s="203">
        <v>89</v>
      </c>
      <c r="D33" s="204" t="str">
        <f>VLOOKUP(C33,'Champ Classes'!A:B,2,FALSE)</f>
        <v>2WD-ST</v>
      </c>
      <c r="E33" s="205" t="str">
        <f>CONCATENATE(VLOOKUP(C33,Startlist!B:H,3,FALSE)," / ",VLOOKUP(C33,Startlist!B:H,4,FALSE))</f>
        <v>Magnus Laid / Jaanus Hirson</v>
      </c>
      <c r="F33" s="206" t="str">
        <f>VLOOKUP(C33,Startlist!B:F,5,FALSE)</f>
        <v>EST</v>
      </c>
      <c r="G33" s="205" t="str">
        <f>VLOOKUP(C33,Startlist!B:H,7,FALSE)</f>
        <v>BMW 323TI</v>
      </c>
      <c r="H33" s="205" t="str">
        <f>IF(VLOOKUP(C33,Startlist!B:H,6,FALSE)="","",VLOOKUP(C33,Startlist!B:H,6,FALSE))</f>
        <v>Magnus Laid</v>
      </c>
      <c r="I33" s="207" t="str">
        <f>IF(VLOOKUP(C33,Results!B:L,4,FALSE)="","Retired",VLOOKUP(C33,Results!B:L,4,FALSE))</f>
        <v> 5.00,4</v>
      </c>
    </row>
    <row r="34" spans="1:9" ht="15">
      <c r="A34" s="202">
        <f t="shared" si="0"/>
        <v>27</v>
      </c>
      <c r="B34" s="225">
        <f>COUNTIF($D$1:D33,D34)+1</f>
        <v>1</v>
      </c>
      <c r="C34" s="203">
        <v>53</v>
      </c>
      <c r="D34" s="204" t="str">
        <f>VLOOKUP(C34,'Champ Classes'!A:B,2,FALSE)</f>
        <v>2WD-VE</v>
      </c>
      <c r="E34" s="205" t="str">
        <f>CONCATENATE(VLOOKUP(C34,Startlist!B:H,3,FALSE)," / ",VLOOKUP(C34,Startlist!B:H,4,FALSE))</f>
        <v>Elvis Leinberg / Estrit Aasma</v>
      </c>
      <c r="F34" s="206" t="str">
        <f>VLOOKUP(C34,Startlist!B:F,5,FALSE)</f>
        <v>EST</v>
      </c>
      <c r="G34" s="205" t="str">
        <f>VLOOKUP(C34,Startlist!B:H,7,FALSE)</f>
        <v>Honda Civic</v>
      </c>
      <c r="H34" s="205" t="str">
        <f>IF(VLOOKUP(C34,Startlist!B:H,6,FALSE)="","",VLOOKUP(C34,Startlist!B:H,6,FALSE))</f>
        <v>Juuru Tehnikaklubi</v>
      </c>
      <c r="I34" s="207" t="str">
        <f>IF(VLOOKUP(C34,Results!B:L,4,FALSE)="","Retired",VLOOKUP(C34,Results!B:L,4,FALSE))</f>
        <v> 5.00,5</v>
      </c>
    </row>
    <row r="35" spans="1:9" ht="15">
      <c r="A35" s="202">
        <f t="shared" si="0"/>
        <v>28</v>
      </c>
      <c r="B35" s="225">
        <f>COUNTIF($D$1:D34,D35)+1</f>
        <v>3</v>
      </c>
      <c r="C35" s="203">
        <v>34</v>
      </c>
      <c r="D35" s="204" t="str">
        <f>VLOOKUP(C35,'Champ Classes'!A:B,2,FALSE)</f>
        <v>J18</v>
      </c>
      <c r="E35" s="205" t="str">
        <f>CONCATENATE(VLOOKUP(C35,Startlist!B:H,3,FALSE)," / ",VLOOKUP(C35,Startlist!B:H,4,FALSE))</f>
        <v>Kristian Hallikmägi / Jaan Pisang</v>
      </c>
      <c r="F35" s="206" t="str">
        <f>VLOOKUP(C35,Startlist!B:F,5,FALSE)</f>
        <v>EST</v>
      </c>
      <c r="G35" s="205" t="str">
        <f>VLOOKUP(C35,Startlist!B:H,7,FALSE)</f>
        <v>Honda Civic</v>
      </c>
      <c r="H35" s="205" t="str">
        <f>IF(VLOOKUP(C35,Startlist!B:H,6,FALSE)="","",VLOOKUP(C35,Startlist!B:H,6,FALSE))</f>
        <v>HallRacing</v>
      </c>
      <c r="I35" s="207" t="str">
        <f>IF(VLOOKUP(C35,Results!B:L,4,FALSE)="","Retired",VLOOKUP(C35,Results!B:L,4,FALSE))</f>
        <v> 5.01,0</v>
      </c>
    </row>
    <row r="36" spans="1:9" ht="15">
      <c r="A36" s="202">
        <f t="shared" si="0"/>
        <v>29</v>
      </c>
      <c r="B36" s="225">
        <f>COUNTIF($D$1:D35,D36)+1</f>
        <v>13</v>
      </c>
      <c r="C36" s="203">
        <v>86</v>
      </c>
      <c r="D36" s="204" t="str">
        <f>VLOOKUP(C36,'Champ Classes'!A:B,2,FALSE)</f>
        <v>2WD-ST</v>
      </c>
      <c r="E36" s="205" t="str">
        <f>CONCATENATE(VLOOKUP(C36,Startlist!B:H,3,FALSE)," / ",VLOOKUP(C36,Startlist!B:H,4,FALSE))</f>
        <v>Sulev Pärn / Mart Loitjärv</v>
      </c>
      <c r="F36" s="206" t="str">
        <f>VLOOKUP(C36,Startlist!B:F,5,FALSE)</f>
        <v>EST</v>
      </c>
      <c r="G36" s="205" t="str">
        <f>VLOOKUP(C36,Startlist!B:H,7,FALSE)</f>
        <v>BMW 318I</v>
      </c>
      <c r="H36" s="205" t="str">
        <f>IF(VLOOKUP(C36,Startlist!B:H,6,FALSE)="","",VLOOKUP(C36,Startlist!B:H,6,FALSE))</f>
        <v>Käru Tehnikaklubi</v>
      </c>
      <c r="I36" s="207" t="str">
        <f>IF(VLOOKUP(C36,Results!B:L,4,FALSE)="","Retired",VLOOKUP(C36,Results!B:L,4,FALSE))</f>
        <v> 5.01,6</v>
      </c>
    </row>
    <row r="37" spans="1:9" ht="15">
      <c r="A37" s="202">
        <f t="shared" si="0"/>
        <v>30</v>
      </c>
      <c r="B37" s="225">
        <f>COUNTIF($D$1:D36,D37)+1</f>
        <v>14</v>
      </c>
      <c r="C37" s="203">
        <v>121</v>
      </c>
      <c r="D37" s="204" t="str">
        <f>VLOOKUP(C37,'Champ Classes'!A:B,2,FALSE)</f>
        <v>2WD-ST</v>
      </c>
      <c r="E37" s="205" t="str">
        <f>CONCATENATE(VLOOKUP(C37,Startlist!B:H,3,FALSE)," / ",VLOOKUP(C37,Startlist!B:H,4,FALSE))</f>
        <v>Marco Metsmaa / Glen Voojärv</v>
      </c>
      <c r="F37" s="206" t="str">
        <f>VLOOKUP(C37,Startlist!B:F,5,FALSE)</f>
        <v>EST</v>
      </c>
      <c r="G37" s="205" t="str">
        <f>VLOOKUP(C37,Startlist!B:H,7,FALSE)</f>
        <v>BMW 318</v>
      </c>
      <c r="H37" s="205" t="str">
        <f>IF(VLOOKUP(C37,Startlist!B:H,6,FALSE)="","",VLOOKUP(C37,Startlist!B:H,6,FALSE))</f>
        <v>Marco Metsmaa</v>
      </c>
      <c r="I37" s="207" t="str">
        <f>IF(VLOOKUP(C37,Results!B:L,4,FALSE)="","Retired",VLOOKUP(C37,Results!B:L,4,FALSE))</f>
        <v> 5.01,9</v>
      </c>
    </row>
    <row r="38" spans="1:9" ht="15">
      <c r="A38" s="202">
        <f t="shared" si="0"/>
        <v>31</v>
      </c>
      <c r="B38" s="225">
        <f>COUNTIF($D$1:D37,D38)+1</f>
        <v>1</v>
      </c>
      <c r="C38" s="203">
        <v>35</v>
      </c>
      <c r="D38" s="204" t="str">
        <f>VLOOKUP(C38,'Champ Classes'!A:B,2,FALSE)</f>
        <v>J16</v>
      </c>
      <c r="E38" s="205" t="str">
        <f>CONCATENATE(VLOOKUP(C38,Startlist!B:H,3,FALSE)," / ",VLOOKUP(C38,Startlist!B:H,4,FALSE))</f>
        <v>Oskar Männamets / Holger Enok</v>
      </c>
      <c r="F38" s="206" t="str">
        <f>VLOOKUP(C38,Startlist!B:F,5,FALSE)</f>
        <v>EST</v>
      </c>
      <c r="G38" s="205" t="str">
        <f>VLOOKUP(C38,Startlist!B:H,7,FALSE)</f>
        <v>Ford Fiesta</v>
      </c>
      <c r="H38" s="205">
        <f>IF(VLOOKUP(C38,Startlist!B:H,6,FALSE)="","",VLOOKUP(C38,Startlist!B:H,6,FALSE))</f>
      </c>
      <c r="I38" s="207" t="str">
        <f>IF(VLOOKUP(C38,Results!B:L,4,FALSE)="","Retired",VLOOKUP(C38,Results!B:L,4,FALSE))</f>
        <v> 5.02,0</v>
      </c>
    </row>
    <row r="39" spans="1:9" ht="15">
      <c r="A39" s="202">
        <f t="shared" si="0"/>
        <v>32</v>
      </c>
      <c r="B39" s="225">
        <f>COUNTIF($D$1:D38,D39)+1</f>
        <v>2</v>
      </c>
      <c r="C39" s="203">
        <v>62</v>
      </c>
      <c r="D39" s="204" t="str">
        <f>VLOOKUP(C39,'Champ Classes'!A:B,2,FALSE)</f>
        <v>2WD-VE</v>
      </c>
      <c r="E39" s="205" t="str">
        <f>CONCATENATE(VLOOKUP(C39,Startlist!B:H,3,FALSE)," / ",VLOOKUP(C39,Startlist!B:H,4,FALSE))</f>
        <v>Magnus Lepp / Maria Trave</v>
      </c>
      <c r="F39" s="206" t="str">
        <f>VLOOKUP(C39,Startlist!B:F,5,FALSE)</f>
        <v>EST</v>
      </c>
      <c r="G39" s="205" t="str">
        <f>VLOOKUP(C39,Startlist!B:H,7,FALSE)</f>
        <v>Honda Civic</v>
      </c>
      <c r="H39" s="205" t="str">
        <f>IF(VLOOKUP(C39,Startlist!B:H,6,FALSE)="","",VLOOKUP(C39,Startlist!B:H,6,FALSE))</f>
        <v>Thule Motorsport</v>
      </c>
      <c r="I39" s="207" t="str">
        <f>IF(VLOOKUP(C39,Results!B:L,4,FALSE)="","Retired",VLOOKUP(C39,Results!B:L,4,FALSE))</f>
        <v> 5.02,3</v>
      </c>
    </row>
    <row r="40" spans="1:9" ht="15">
      <c r="A40" s="202">
        <f t="shared" si="0"/>
        <v>33</v>
      </c>
      <c r="B40" s="225">
        <f>COUNTIF($D$1:D39,D40)+1</f>
        <v>1</v>
      </c>
      <c r="C40" s="203">
        <v>72</v>
      </c>
      <c r="D40" s="204" t="str">
        <f>VLOOKUP(C40,'Champ Classes'!A:B,2,FALSE)</f>
        <v>2WD-VT</v>
      </c>
      <c r="E40" s="205" t="str">
        <f>CONCATENATE(VLOOKUP(C40,Startlist!B:H,3,FALSE)," / ",VLOOKUP(C40,Startlist!B:H,4,FALSE))</f>
        <v>Raido Seppel / Rivo Hell</v>
      </c>
      <c r="F40" s="206" t="str">
        <f>VLOOKUP(C40,Startlist!B:F,5,FALSE)</f>
        <v>EST</v>
      </c>
      <c r="G40" s="205" t="str">
        <f>VLOOKUP(C40,Startlist!B:H,7,FALSE)</f>
        <v>BMW 316</v>
      </c>
      <c r="H40" s="205" t="str">
        <f>IF(VLOOKUP(C40,Startlist!B:H,6,FALSE)="","",VLOOKUP(C40,Startlist!B:H,6,FALSE))</f>
        <v>Raido Seppel</v>
      </c>
      <c r="I40" s="207" t="str">
        <f>IF(VLOOKUP(C40,Results!B:L,4,FALSE)="","Retired",VLOOKUP(C40,Results!B:L,4,FALSE))</f>
        <v> 5.02,7</v>
      </c>
    </row>
    <row r="41" spans="1:9" ht="15">
      <c r="A41" s="202">
        <f t="shared" si="0"/>
        <v>34</v>
      </c>
      <c r="B41" s="225">
        <f>COUNTIF($D$1:D40,D41)+1</f>
        <v>3</v>
      </c>
      <c r="C41" s="203">
        <v>82</v>
      </c>
      <c r="D41" s="204" t="str">
        <f>VLOOKUP(C41,'Champ Classes'!A:B,2,FALSE)</f>
        <v>2WD-SE</v>
      </c>
      <c r="E41" s="205" t="str">
        <f>CONCATENATE(VLOOKUP(C41,Startlist!B:H,3,FALSE)," / ",VLOOKUP(C41,Startlist!B:H,4,FALSE))</f>
        <v>Markus Laurimaa / Joonas Vares</v>
      </c>
      <c r="F41" s="206" t="str">
        <f>VLOOKUP(C41,Startlist!B:F,5,FALSE)</f>
        <v>EST</v>
      </c>
      <c r="G41" s="205" t="str">
        <f>VLOOKUP(C41,Startlist!B:H,7,FALSE)</f>
        <v>Volkswagen Golf GTI</v>
      </c>
      <c r="H41" s="205" t="str">
        <f>IF(VLOOKUP(C41,Startlist!B:H,6,FALSE)="","",VLOOKUP(C41,Startlist!B:H,6,FALSE))</f>
        <v>Markus Laurimaa</v>
      </c>
      <c r="I41" s="207" t="str">
        <f>IF(VLOOKUP(C41,Results!B:L,4,FALSE)="","Retired",VLOOKUP(C41,Results!B:L,4,FALSE))</f>
        <v> 5.02,9</v>
      </c>
    </row>
    <row r="42" spans="1:9" ht="15">
      <c r="A42" s="202">
        <f t="shared" si="0"/>
        <v>35</v>
      </c>
      <c r="B42" s="225">
        <f>COUNTIF($D$1:D41,D42)+1</f>
        <v>4</v>
      </c>
      <c r="C42" s="203">
        <v>74</v>
      </c>
      <c r="D42" s="204" t="str">
        <f>VLOOKUP(C42,'Champ Classes'!A:B,2,FALSE)</f>
        <v>2WD-SE</v>
      </c>
      <c r="E42" s="205" t="str">
        <f>CONCATENATE(VLOOKUP(C42,Startlist!B:H,3,FALSE)," / ",VLOOKUP(C42,Startlist!B:H,4,FALSE))</f>
        <v>Steven Lätt / Mikk Männiste</v>
      </c>
      <c r="F42" s="206" t="str">
        <f>VLOOKUP(C42,Startlist!B:F,5,FALSE)</f>
        <v>EST</v>
      </c>
      <c r="G42" s="205" t="str">
        <f>VLOOKUP(C42,Startlist!B:H,7,FALSE)</f>
        <v>Honda Civic Type-R</v>
      </c>
      <c r="H42" s="205" t="str">
        <f>IF(VLOOKUP(C42,Startlist!B:H,6,FALSE)="","",VLOOKUP(C42,Startlist!B:H,6,FALSE))</f>
        <v>Steven Lätt</v>
      </c>
      <c r="I42" s="207" t="str">
        <f>IF(VLOOKUP(C42,Results!B:L,4,FALSE)="","Retired",VLOOKUP(C42,Results!B:L,4,FALSE))</f>
        <v> 5.03,3</v>
      </c>
    </row>
    <row r="43" spans="1:9" ht="15">
      <c r="A43" s="202">
        <f t="shared" si="0"/>
        <v>36</v>
      </c>
      <c r="B43" s="225">
        <f>COUNTIF($D$1:D42,D43)+1</f>
        <v>5</v>
      </c>
      <c r="C43" s="203">
        <v>78</v>
      </c>
      <c r="D43" s="204" t="str">
        <f>VLOOKUP(C43,'Champ Classes'!A:B,2,FALSE)</f>
        <v>2WD-SE</v>
      </c>
      <c r="E43" s="205" t="str">
        <f>CONCATENATE(VLOOKUP(C43,Startlist!B:H,3,FALSE)," / ",VLOOKUP(C43,Startlist!B:H,4,FALSE))</f>
        <v>Hannes Männamets / Timo Kallingo</v>
      </c>
      <c r="F43" s="206" t="str">
        <f>VLOOKUP(C43,Startlist!B:F,5,FALSE)</f>
        <v>EST</v>
      </c>
      <c r="G43" s="205" t="str">
        <f>VLOOKUP(C43,Startlist!B:H,7,FALSE)</f>
        <v>Ford Fiesta</v>
      </c>
      <c r="H43" s="205">
        <f>IF(VLOOKUP(C43,Startlist!B:H,6,FALSE)="","",VLOOKUP(C43,Startlist!B:H,6,FALSE))</f>
      </c>
      <c r="I43" s="207" t="str">
        <f>IF(VLOOKUP(C43,Results!B:L,4,FALSE)="","Retired",VLOOKUP(C43,Results!B:L,4,FALSE))</f>
        <v> 5.04,2</v>
      </c>
    </row>
    <row r="44" spans="1:9" ht="15">
      <c r="A44" s="202">
        <f t="shared" si="0"/>
        <v>37</v>
      </c>
      <c r="B44" s="225">
        <f>COUNTIF($D$1:D43,D44)+1</f>
        <v>2</v>
      </c>
      <c r="C44" s="203">
        <v>75</v>
      </c>
      <c r="D44" s="204" t="str">
        <f>VLOOKUP(C44,'Champ Classes'!A:B,2,FALSE)</f>
        <v>2WD-VT</v>
      </c>
      <c r="E44" s="205" t="str">
        <f>CONCATENATE(VLOOKUP(C44,Startlist!B:H,3,FALSE)," / ",VLOOKUP(C44,Startlist!B:H,4,FALSE))</f>
        <v>Tauri Soome / Kristjan Karlep</v>
      </c>
      <c r="F44" s="206" t="str">
        <f>VLOOKUP(C44,Startlist!B:F,5,FALSE)</f>
        <v>EST</v>
      </c>
      <c r="G44" s="205" t="str">
        <f>VLOOKUP(C44,Startlist!B:H,7,FALSE)</f>
        <v>BMW 318</v>
      </c>
      <c r="H44" s="205" t="str">
        <f>IF(VLOOKUP(C44,Startlist!B:H,6,FALSE)="","",VLOOKUP(C44,Startlist!B:H,6,FALSE))</f>
        <v>MRF Motosport</v>
      </c>
      <c r="I44" s="207" t="str">
        <f>IF(VLOOKUP(C44,Results!B:L,4,FALSE)="","Retired",VLOOKUP(C44,Results!B:L,4,FALSE))</f>
        <v> 5.04,7</v>
      </c>
    </row>
    <row r="45" spans="1:9" ht="15">
      <c r="A45" s="202">
        <f t="shared" si="0"/>
        <v>38</v>
      </c>
      <c r="B45" s="225">
        <f>COUNTIF($D$1:D44,D45)+1</f>
        <v>3</v>
      </c>
      <c r="C45" s="203">
        <v>73</v>
      </c>
      <c r="D45" s="204" t="str">
        <f>VLOOKUP(C45,'Champ Classes'!A:B,2,FALSE)</f>
        <v>2WD-VE</v>
      </c>
      <c r="E45" s="205" t="str">
        <f>CONCATENATE(VLOOKUP(C45,Startlist!B:H,3,FALSE)," / ",VLOOKUP(C45,Startlist!B:H,4,FALSE))</f>
        <v>Ken Liivrand / Anthony Fatkin</v>
      </c>
      <c r="F45" s="206" t="str">
        <f>VLOOKUP(C45,Startlist!B:F,5,FALSE)</f>
        <v>EST</v>
      </c>
      <c r="G45" s="205" t="str">
        <f>VLOOKUP(C45,Startlist!B:H,7,FALSE)</f>
        <v>Honda Civic</v>
      </c>
      <c r="H45" s="205" t="str">
        <f>IF(VLOOKUP(C45,Startlist!B:H,6,FALSE)="","",VLOOKUP(C45,Startlist!B:H,6,FALSE))</f>
        <v>A1M Motorsport</v>
      </c>
      <c r="I45" s="207" t="str">
        <f>IF(VLOOKUP(C45,Results!B:L,4,FALSE)="","Retired",VLOOKUP(C45,Results!B:L,4,FALSE))</f>
        <v> 5.05,0</v>
      </c>
    </row>
    <row r="46" spans="1:9" ht="15">
      <c r="A46" s="202">
        <f t="shared" si="0"/>
        <v>39</v>
      </c>
      <c r="B46" s="225">
        <f>COUNTIF($D$1:D45,D46)+1</f>
        <v>1</v>
      </c>
      <c r="C46" s="203">
        <v>129</v>
      </c>
      <c r="D46" s="204" t="str">
        <f>VLOOKUP(C46,'Champ Classes'!A:B,2,FALSE)</f>
        <v>2WD-Sport</v>
      </c>
      <c r="E46" s="205" t="str">
        <f>CONCATENATE(VLOOKUP(C46,Startlist!B:H,3,FALSE)," / ",VLOOKUP(C46,Startlist!B:H,4,FALSE))</f>
        <v>Janek Peetsmann / Robin Mark</v>
      </c>
      <c r="F46" s="206" t="str">
        <f>VLOOKUP(C46,Startlist!B:F,5,FALSE)</f>
        <v>EST</v>
      </c>
      <c r="G46" s="205" t="str">
        <f>VLOOKUP(C46,Startlist!B:H,7,FALSE)</f>
        <v>BMW 328</v>
      </c>
      <c r="H46" s="205" t="str">
        <f>IF(VLOOKUP(C46,Startlist!B:H,6,FALSE)="","",VLOOKUP(C46,Startlist!B:H,6,FALSE))</f>
        <v>A1M Motorsport</v>
      </c>
      <c r="I46" s="207" t="str">
        <f>IF(VLOOKUP(C46,Results!B:L,4,FALSE)="","Retired",VLOOKUP(C46,Results!B:L,4,FALSE))</f>
        <v> 5.05,2</v>
      </c>
    </row>
    <row r="47" spans="1:9" ht="15">
      <c r="A47" s="202">
        <f t="shared" si="0"/>
        <v>40</v>
      </c>
      <c r="B47" s="225">
        <f>COUNTIF($D$1:D46,D47)+1</f>
        <v>6</v>
      </c>
      <c r="C47" s="203">
        <v>67</v>
      </c>
      <c r="D47" s="204" t="str">
        <f>VLOOKUP(C47,'Champ Classes'!A:B,2,FALSE)</f>
        <v>2WD-SE</v>
      </c>
      <c r="E47" s="205" t="str">
        <f>CONCATENATE(VLOOKUP(C47,Startlist!B:H,3,FALSE)," / ",VLOOKUP(C47,Startlist!B:H,4,FALSE))</f>
        <v>Kristjan Radiko / Rainer Niinepuu</v>
      </c>
      <c r="F47" s="206" t="str">
        <f>VLOOKUP(C47,Startlist!B:F,5,FALSE)</f>
        <v>EST</v>
      </c>
      <c r="G47" s="205" t="str">
        <f>VLOOKUP(C47,Startlist!B:H,7,FALSE)</f>
        <v>Honda Civic Type-R</v>
      </c>
      <c r="H47" s="205" t="str">
        <f>IF(VLOOKUP(C47,Startlist!B:H,6,FALSE)="","",VLOOKUP(C47,Startlist!B:H,6,FALSE))</f>
        <v>Juuru Tehnikaklubi</v>
      </c>
      <c r="I47" s="207" t="str">
        <f>IF(VLOOKUP(C47,Results!B:L,4,FALSE)="","Retired",VLOOKUP(C47,Results!B:L,4,FALSE))</f>
        <v> 5.05,7</v>
      </c>
    </row>
    <row r="48" spans="1:9" ht="15">
      <c r="A48" s="202">
        <f t="shared" si="0"/>
        <v>41</v>
      </c>
      <c r="B48" s="225">
        <f>COUNTIF($D$1:D47,D48)+1</f>
        <v>3</v>
      </c>
      <c r="C48" s="203">
        <v>94</v>
      </c>
      <c r="D48" s="204" t="str">
        <f>VLOOKUP(C48,'Champ Classes'!A:B,2,FALSE)</f>
        <v>2WD-VT</v>
      </c>
      <c r="E48" s="205" t="str">
        <f>CONCATENATE(VLOOKUP(C48,Startlist!B:H,3,FALSE)," / ",VLOOKUP(C48,Startlist!B:H,4,FALSE))</f>
        <v>Margus Raudsepp / Indrek Raudsepp</v>
      </c>
      <c r="F48" s="206" t="str">
        <f>VLOOKUP(C48,Startlist!B:F,5,FALSE)</f>
        <v>EST</v>
      </c>
      <c r="G48" s="205" t="str">
        <f>VLOOKUP(C48,Startlist!B:H,7,FALSE)</f>
        <v>BMW 316I</v>
      </c>
      <c r="H48" s="205" t="str">
        <f>IF(VLOOKUP(C48,Startlist!B:H,6,FALSE)="","",VLOOKUP(C48,Startlist!B:H,6,FALSE))</f>
        <v>ProVan Motorsport</v>
      </c>
      <c r="I48" s="207" t="str">
        <f>IF(VLOOKUP(C48,Results!B:L,4,FALSE)="","Retired",VLOOKUP(C48,Results!B:L,4,FALSE))</f>
        <v> 5.06,3</v>
      </c>
    </row>
    <row r="49" spans="1:9" ht="15">
      <c r="A49" s="202">
        <f t="shared" si="0"/>
        <v>42</v>
      </c>
      <c r="B49" s="225">
        <f>COUNTIF($D$1:D48,D49)+1</f>
        <v>4</v>
      </c>
      <c r="C49" s="203">
        <v>124</v>
      </c>
      <c r="D49" s="204" t="str">
        <f>VLOOKUP(C49,'Champ Classes'!A:B,2,FALSE)</f>
        <v>2WD-VT</v>
      </c>
      <c r="E49" s="205" t="str">
        <f>CONCATENATE(VLOOKUP(C49,Startlist!B:H,3,FALSE)," / ",VLOOKUP(C49,Startlist!B:H,4,FALSE))</f>
        <v>Sten Mürkhain / Ander Mürkhain</v>
      </c>
      <c r="F49" s="206" t="str">
        <f>VLOOKUP(C49,Startlist!B:F,5,FALSE)</f>
        <v>EST</v>
      </c>
      <c r="G49" s="205" t="str">
        <f>VLOOKUP(C49,Startlist!B:H,7,FALSE)</f>
        <v>BMW 316I</v>
      </c>
      <c r="H49" s="205" t="str">
        <f>IF(VLOOKUP(C49,Startlist!B:H,6,FALSE)="","",VLOOKUP(C49,Startlist!B:H,6,FALSE))</f>
        <v>Käru Tehnikaklubi</v>
      </c>
      <c r="I49" s="207" t="str">
        <f>IF(VLOOKUP(C49,Results!B:L,4,FALSE)="","Retired",VLOOKUP(C49,Results!B:L,4,FALSE))</f>
        <v> 5.06,3</v>
      </c>
    </row>
    <row r="50" spans="1:9" ht="15">
      <c r="A50" s="202">
        <f t="shared" si="0"/>
        <v>43</v>
      </c>
      <c r="B50" s="225">
        <f>COUNTIF($D$1:D49,D50)+1</f>
        <v>4</v>
      </c>
      <c r="C50" s="203">
        <v>63</v>
      </c>
      <c r="D50" s="204" t="str">
        <f>VLOOKUP(C50,'Champ Classes'!A:B,2,FALSE)</f>
        <v>2WD-VE</v>
      </c>
      <c r="E50" s="205" t="str">
        <f>CONCATENATE(VLOOKUP(C50,Startlist!B:H,3,FALSE)," / ",VLOOKUP(C50,Startlist!B:H,4,FALSE))</f>
        <v>Madis Laaser / Jaagup Laaser</v>
      </c>
      <c r="F50" s="206" t="str">
        <f>VLOOKUP(C50,Startlist!B:F,5,FALSE)</f>
        <v>EST</v>
      </c>
      <c r="G50" s="205" t="str">
        <f>VLOOKUP(C50,Startlist!B:H,7,FALSE)</f>
        <v>Honda Civic</v>
      </c>
      <c r="H50" s="205">
        <f>IF(VLOOKUP(C50,Startlist!B:H,6,FALSE)="","",VLOOKUP(C50,Startlist!B:H,6,FALSE))</f>
      </c>
      <c r="I50" s="207" t="str">
        <f>IF(VLOOKUP(C50,Results!B:L,4,FALSE)="","Retired",VLOOKUP(C50,Results!B:L,4,FALSE))</f>
        <v> 5.06,4</v>
      </c>
    </row>
    <row r="51" spans="1:9" ht="15">
      <c r="A51" s="202">
        <f t="shared" si="0"/>
        <v>44</v>
      </c>
      <c r="B51" s="225">
        <f>COUNTIF($D$1:D50,D51)+1</f>
        <v>5</v>
      </c>
      <c r="C51" s="203">
        <v>87</v>
      </c>
      <c r="D51" s="204" t="str">
        <f>VLOOKUP(C51,'Champ Classes'!A:B,2,FALSE)</f>
        <v>2WD-VT</v>
      </c>
      <c r="E51" s="205" t="str">
        <f>CONCATENATE(VLOOKUP(C51,Startlist!B:H,3,FALSE)," / ",VLOOKUP(C51,Startlist!B:H,4,FALSE))</f>
        <v>Jaak Riisberg / Olev Kadai</v>
      </c>
      <c r="F51" s="206" t="str">
        <f>VLOOKUP(C51,Startlist!B:F,5,FALSE)</f>
        <v>EST</v>
      </c>
      <c r="G51" s="205" t="str">
        <f>VLOOKUP(C51,Startlist!B:H,7,FALSE)</f>
        <v>BMW 318IS</v>
      </c>
      <c r="H51" s="205" t="str">
        <f>IF(VLOOKUP(C51,Startlist!B:H,6,FALSE)="","",VLOOKUP(C51,Startlist!B:H,6,FALSE))</f>
        <v>Rehvidpluss</v>
      </c>
      <c r="I51" s="207" t="str">
        <f>IF(VLOOKUP(C51,Results!B:L,4,FALSE)="","Retired",VLOOKUP(C51,Results!B:L,4,FALSE))</f>
        <v> 5.06,6</v>
      </c>
    </row>
    <row r="52" spans="1:9" ht="15">
      <c r="A52" s="202">
        <f t="shared" si="0"/>
        <v>45</v>
      </c>
      <c r="B52" s="225">
        <f>COUNTIF($D$1:D51,D52)+1</f>
        <v>7</v>
      </c>
      <c r="C52" s="203">
        <v>83</v>
      </c>
      <c r="D52" s="204" t="str">
        <f>VLOOKUP(C52,'Champ Classes'!A:B,2,FALSE)</f>
        <v>2WD-SE</v>
      </c>
      <c r="E52" s="205" t="str">
        <f>CONCATENATE(VLOOKUP(C52,Startlist!B:H,3,FALSE)," / ",VLOOKUP(C52,Startlist!B:H,4,FALSE))</f>
        <v>Imre Vanik / Janek Ojala</v>
      </c>
      <c r="F52" s="206" t="str">
        <f>VLOOKUP(C52,Startlist!B:F,5,FALSE)</f>
        <v>EST</v>
      </c>
      <c r="G52" s="205" t="str">
        <f>VLOOKUP(C52,Startlist!B:H,7,FALSE)</f>
        <v>Nissan Sunny</v>
      </c>
      <c r="H52" s="205" t="str">
        <f>IF(VLOOKUP(C52,Startlist!B:H,6,FALSE)="","",VLOOKUP(C52,Startlist!B:H,6,FALSE))</f>
        <v>Imre Vanik</v>
      </c>
      <c r="I52" s="207" t="str">
        <f>IF(VLOOKUP(C52,Results!B:L,4,FALSE)="","Retired",VLOOKUP(C52,Results!B:L,4,FALSE))</f>
        <v> 5.06,7</v>
      </c>
    </row>
    <row r="53" spans="1:9" ht="15">
      <c r="A53" s="202">
        <f t="shared" si="0"/>
        <v>46</v>
      </c>
      <c r="B53" s="225">
        <f>COUNTIF($D$1:D52,D53)+1</f>
        <v>8</v>
      </c>
      <c r="C53" s="203">
        <v>79</v>
      </c>
      <c r="D53" s="204" t="str">
        <f>VLOOKUP(C53,'Champ Classes'!A:B,2,FALSE)</f>
        <v>2WD-SE</v>
      </c>
      <c r="E53" s="205" t="str">
        <f>CONCATENATE(VLOOKUP(C53,Startlist!B:H,3,FALSE)," / ",VLOOKUP(C53,Startlist!B:H,4,FALSE))</f>
        <v>Andre Juhe / Veiko Kimber</v>
      </c>
      <c r="F53" s="206" t="str">
        <f>VLOOKUP(C53,Startlist!B:F,5,FALSE)</f>
        <v>EST</v>
      </c>
      <c r="G53" s="205" t="str">
        <f>VLOOKUP(C53,Startlist!B:H,7,FALSE)</f>
        <v>Honda Civic Type-R</v>
      </c>
      <c r="H53" s="205" t="str">
        <f>IF(VLOOKUP(C53,Startlist!B:H,6,FALSE)="","",VLOOKUP(C53,Startlist!B:H,6,FALSE))</f>
        <v>Alma Racing</v>
      </c>
      <c r="I53" s="207" t="str">
        <f>IF(VLOOKUP(C53,Results!B:L,4,FALSE)="","Retired",VLOOKUP(C53,Results!B:L,4,FALSE))</f>
        <v> 5.06,9</v>
      </c>
    </row>
    <row r="54" spans="1:9" ht="15">
      <c r="A54" s="202">
        <f t="shared" si="0"/>
        <v>47</v>
      </c>
      <c r="B54" s="225">
        <f>COUNTIF($D$1:D53,D54)+1</f>
        <v>15</v>
      </c>
      <c r="C54" s="203">
        <v>126</v>
      </c>
      <c r="D54" s="204" t="str">
        <f>VLOOKUP(C54,'Champ Classes'!A:B,2,FALSE)</f>
        <v>2WD-ST</v>
      </c>
      <c r="E54" s="205" t="str">
        <f>CONCATENATE(VLOOKUP(C54,Startlist!B:H,3,FALSE)," / ",VLOOKUP(C54,Startlist!B:H,4,FALSE))</f>
        <v>Gunnar Kuuba / Erki Kuuba</v>
      </c>
      <c r="F54" s="206" t="str">
        <f>VLOOKUP(C54,Startlist!B:F,5,FALSE)</f>
        <v>EST</v>
      </c>
      <c r="G54" s="205" t="str">
        <f>VLOOKUP(C54,Startlist!B:H,7,FALSE)</f>
        <v>BMW Compact E36</v>
      </c>
      <c r="H54" s="205" t="str">
        <f>IF(VLOOKUP(C54,Startlist!B:H,6,FALSE)="","",VLOOKUP(C54,Startlist!B:H,6,FALSE))</f>
        <v>Erki Kuuba</v>
      </c>
      <c r="I54" s="207" t="str">
        <f>IF(VLOOKUP(C54,Results!B:L,4,FALSE)="","Retired",VLOOKUP(C54,Results!B:L,4,FALSE))</f>
        <v> 5.07,2</v>
      </c>
    </row>
    <row r="55" spans="1:9" ht="15">
      <c r="A55" s="202">
        <f t="shared" si="0"/>
        <v>48</v>
      </c>
      <c r="B55" s="225">
        <f>COUNTIF($D$1:D54,D55)+1</f>
        <v>6</v>
      </c>
      <c r="C55" s="203">
        <v>81</v>
      </c>
      <c r="D55" s="204" t="str">
        <f>VLOOKUP(C55,'Champ Classes'!A:B,2,FALSE)</f>
        <v>2WD-VT</v>
      </c>
      <c r="E55" s="205" t="str">
        <f>CONCATENATE(VLOOKUP(C55,Startlist!B:H,3,FALSE)," / ",VLOOKUP(C55,Startlist!B:H,4,FALSE))</f>
        <v>Rainer Umbleja / Marko Press</v>
      </c>
      <c r="F55" s="206" t="str">
        <f>VLOOKUP(C55,Startlist!B:F,5,FALSE)</f>
        <v>EST</v>
      </c>
      <c r="G55" s="205" t="str">
        <f>VLOOKUP(C55,Startlist!B:H,7,FALSE)</f>
        <v>BMW 318</v>
      </c>
      <c r="H55" s="205" t="str">
        <f>IF(VLOOKUP(C55,Startlist!B:H,6,FALSE)="","",VLOOKUP(C55,Startlist!B:H,6,FALSE))</f>
        <v>360Auto</v>
      </c>
      <c r="I55" s="207" t="str">
        <f>IF(VLOOKUP(C55,Results!B:L,4,FALSE)="","Retired",VLOOKUP(C55,Results!B:L,4,FALSE))</f>
        <v> 5.07,3</v>
      </c>
    </row>
    <row r="56" spans="1:9" ht="15">
      <c r="A56" s="202">
        <f t="shared" si="0"/>
        <v>49</v>
      </c>
      <c r="B56" s="225">
        <f>COUNTIF($D$1:D55,D56)+1</f>
        <v>5</v>
      </c>
      <c r="C56" s="203">
        <v>68</v>
      </c>
      <c r="D56" s="204" t="str">
        <f>VLOOKUP(C56,'Champ Classes'!A:B,2,FALSE)</f>
        <v>2WD-VE</v>
      </c>
      <c r="E56" s="205" t="str">
        <f>CONCATENATE(VLOOKUP(C56,Startlist!B:H,3,FALSE)," / ",VLOOKUP(C56,Startlist!B:H,4,FALSE))</f>
        <v>Allan Leigri / Karel Kuimets</v>
      </c>
      <c r="F56" s="206" t="str">
        <f>VLOOKUP(C56,Startlist!B:F,5,FALSE)</f>
        <v>EST</v>
      </c>
      <c r="G56" s="205" t="str">
        <f>VLOOKUP(C56,Startlist!B:H,7,FALSE)</f>
        <v>Ford Puma</v>
      </c>
      <c r="H56" s="205" t="str">
        <f>IF(VLOOKUP(C56,Startlist!B:H,6,FALSE)="","",VLOOKUP(C56,Startlist!B:H,6,FALSE))</f>
        <v>Allan Leigri</v>
      </c>
      <c r="I56" s="207" t="str">
        <f>IF(VLOOKUP(C56,Results!B:L,4,FALSE)="","Retired",VLOOKUP(C56,Results!B:L,4,FALSE))</f>
        <v> 5.08,1</v>
      </c>
    </row>
    <row r="57" spans="1:9" ht="15">
      <c r="A57" s="202">
        <f t="shared" si="0"/>
        <v>50</v>
      </c>
      <c r="B57" s="225">
        <f>COUNTIF($D$1:D56,D57)+1</f>
        <v>2</v>
      </c>
      <c r="C57" s="203">
        <v>28</v>
      </c>
      <c r="D57" s="204" t="str">
        <f>VLOOKUP(C57,'Champ Classes'!A:B,2,FALSE)</f>
        <v>J16</v>
      </c>
      <c r="E57" s="205" t="str">
        <f>CONCATENATE(VLOOKUP(C57,Startlist!B:H,3,FALSE)," / ",VLOOKUP(C57,Startlist!B:H,4,FALSE))</f>
        <v>Jüri Jürisaar / Martin Tomson</v>
      </c>
      <c r="F57" s="206" t="str">
        <f>VLOOKUP(C57,Startlist!B:F,5,FALSE)</f>
        <v>EST</v>
      </c>
      <c r="G57" s="205" t="str">
        <f>VLOOKUP(C57,Startlist!B:H,7,FALSE)</f>
        <v>BMW 316</v>
      </c>
      <c r="H57" s="205" t="str">
        <f>IF(VLOOKUP(C57,Startlist!B:H,6,FALSE)="","",VLOOKUP(C57,Startlist!B:H,6,FALSE))</f>
        <v>Jüri Jürisaar</v>
      </c>
      <c r="I57" s="207" t="str">
        <f>IF(VLOOKUP(C57,Results!B:L,4,FALSE)="","Retired",VLOOKUP(C57,Results!B:L,4,FALSE))</f>
        <v> 5.08,2</v>
      </c>
    </row>
    <row r="58" spans="1:9" ht="15">
      <c r="A58" s="202">
        <f t="shared" si="0"/>
        <v>51</v>
      </c>
      <c r="B58" s="225">
        <f>COUNTIF($D$1:D57,D58)+1</f>
        <v>16</v>
      </c>
      <c r="C58" s="203">
        <v>60</v>
      </c>
      <c r="D58" s="204" t="str">
        <f>VLOOKUP(C58,'Champ Classes'!A:B,2,FALSE)</f>
        <v>2WD-ST</v>
      </c>
      <c r="E58" s="205" t="str">
        <f>CONCATENATE(VLOOKUP(C58,Startlist!B:H,3,FALSE)," / ",VLOOKUP(C58,Startlist!B:H,4,FALSE))</f>
        <v>Hendrik Väli / Silver Selling</v>
      </c>
      <c r="F58" s="206" t="str">
        <f>VLOOKUP(C58,Startlist!B:F,5,FALSE)</f>
        <v>EST</v>
      </c>
      <c r="G58" s="205" t="str">
        <f>VLOOKUP(C58,Startlist!B:H,7,FALSE)</f>
        <v>BMW 316I</v>
      </c>
      <c r="H58" s="205" t="str">
        <f>IF(VLOOKUP(C58,Startlist!B:H,6,FALSE)="","",VLOOKUP(C58,Startlist!B:H,6,FALSE))</f>
        <v>Käru Tehnikaklubi</v>
      </c>
      <c r="I58" s="207" t="str">
        <f>IF(VLOOKUP(C58,Results!B:L,4,FALSE)="","Retired",VLOOKUP(C58,Results!B:L,4,FALSE))</f>
        <v> 5.08,2</v>
      </c>
    </row>
    <row r="59" spans="1:9" ht="15">
      <c r="A59" s="202">
        <f t="shared" si="0"/>
        <v>52</v>
      </c>
      <c r="B59" s="225">
        <f>COUNTIF($D$1:D58,D59)+1</f>
        <v>9</v>
      </c>
      <c r="C59" s="203">
        <v>77</v>
      </c>
      <c r="D59" s="204" t="str">
        <f>VLOOKUP(C59,'Champ Classes'!A:B,2,FALSE)</f>
        <v>2WD-SE</v>
      </c>
      <c r="E59" s="205" t="str">
        <f>CONCATENATE(VLOOKUP(C59,Startlist!B:H,3,FALSE)," / ",VLOOKUP(C59,Startlist!B:H,4,FALSE))</f>
        <v>Palle Kõlar / Allan Liister</v>
      </c>
      <c r="F59" s="206" t="str">
        <f>VLOOKUP(C59,Startlist!B:F,5,FALSE)</f>
        <v>EST</v>
      </c>
      <c r="G59" s="205" t="str">
        <f>VLOOKUP(C59,Startlist!B:H,7,FALSE)</f>
        <v>Seat Ibiza GTI</v>
      </c>
      <c r="H59" s="205" t="str">
        <f>IF(VLOOKUP(C59,Startlist!B:H,6,FALSE)="","",VLOOKUP(C59,Startlist!B:H,6,FALSE))</f>
        <v>HRK</v>
      </c>
      <c r="I59" s="207" t="str">
        <f>IF(VLOOKUP(C59,Results!B:L,4,FALSE)="","Retired",VLOOKUP(C59,Results!B:L,4,FALSE))</f>
        <v> 5.08,3</v>
      </c>
    </row>
    <row r="60" spans="1:9" ht="15">
      <c r="A60" s="202">
        <f t="shared" si="0"/>
        <v>53</v>
      </c>
      <c r="B60" s="225">
        <f>COUNTIF($D$1:D59,D60)+1</f>
        <v>7</v>
      </c>
      <c r="C60" s="203">
        <v>108</v>
      </c>
      <c r="D60" s="204" t="str">
        <f>VLOOKUP(C60,'Champ Classes'!A:B,2,FALSE)</f>
        <v>2WD-VT</v>
      </c>
      <c r="E60" s="205" t="str">
        <f>CONCATENATE(VLOOKUP(C60,Startlist!B:H,3,FALSE)," / ",VLOOKUP(C60,Startlist!B:H,4,FALSE))</f>
        <v>Chris Männik / Marianne Pihu</v>
      </c>
      <c r="F60" s="206" t="str">
        <f>VLOOKUP(C60,Startlist!B:F,5,FALSE)</f>
        <v>EST</v>
      </c>
      <c r="G60" s="205" t="str">
        <f>VLOOKUP(C60,Startlist!B:H,7,FALSE)</f>
        <v>BMW 318</v>
      </c>
      <c r="H60" s="205" t="str">
        <f>IF(VLOOKUP(C60,Startlist!B:H,6,FALSE)="","",VLOOKUP(C60,Startlist!B:H,6,FALSE))</f>
        <v>WKND Racing</v>
      </c>
      <c r="I60" s="207" t="str">
        <f>IF(VLOOKUP(C60,Results!B:L,4,FALSE)="","Retired",VLOOKUP(C60,Results!B:L,4,FALSE))</f>
        <v> 5.08,8</v>
      </c>
    </row>
    <row r="61" spans="1:9" ht="15">
      <c r="A61" s="202">
        <f t="shared" si="0"/>
        <v>54</v>
      </c>
      <c r="B61" s="225">
        <f>COUNTIF($D$1:D60,D61)+1</f>
        <v>10</v>
      </c>
      <c r="C61" s="203">
        <v>104</v>
      </c>
      <c r="D61" s="204" t="str">
        <f>VLOOKUP(C61,'Champ Classes'!A:B,2,FALSE)</f>
        <v>2WD-SE</v>
      </c>
      <c r="E61" s="205" t="str">
        <f>CONCATENATE(VLOOKUP(C61,Startlist!B:H,3,FALSE)," / ",VLOOKUP(C61,Startlist!B:H,4,FALSE))</f>
        <v>Romet Liiv / Sander Liiv</v>
      </c>
      <c r="F61" s="206" t="str">
        <f>VLOOKUP(C61,Startlist!B:F,5,FALSE)</f>
        <v>EST</v>
      </c>
      <c r="G61" s="205" t="str">
        <f>VLOOKUP(C61,Startlist!B:H,7,FALSE)</f>
        <v>Honda Civic Type-R</v>
      </c>
      <c r="H61" s="205">
        <f>IF(VLOOKUP(C61,Startlist!B:H,6,FALSE)="","",VLOOKUP(C61,Startlist!B:H,6,FALSE))</f>
      </c>
      <c r="I61" s="207" t="str">
        <f>IF(VLOOKUP(C61,Results!B:L,4,FALSE)="","Retired",VLOOKUP(C61,Results!B:L,4,FALSE))</f>
        <v> 5.09,4</v>
      </c>
    </row>
    <row r="62" spans="1:9" ht="15">
      <c r="A62" s="202">
        <f t="shared" si="0"/>
        <v>55</v>
      </c>
      <c r="B62" s="225">
        <f>COUNTIF($D$1:D61,D62)+1</f>
        <v>17</v>
      </c>
      <c r="C62" s="203">
        <v>119</v>
      </c>
      <c r="D62" s="204" t="str">
        <f>VLOOKUP(C62,'Champ Classes'!A:B,2,FALSE)</f>
        <v>2WD-ST</v>
      </c>
      <c r="E62" s="205" t="str">
        <f>CONCATENATE(VLOOKUP(C62,Startlist!B:H,3,FALSE)," / ",VLOOKUP(C62,Startlist!B:H,4,FALSE))</f>
        <v>Kristo Vahter / Kaido Rao</v>
      </c>
      <c r="F62" s="206" t="str">
        <f>VLOOKUP(C62,Startlist!B:F,5,FALSE)</f>
        <v>EST</v>
      </c>
      <c r="G62" s="205" t="str">
        <f>VLOOKUP(C62,Startlist!B:H,7,FALSE)</f>
        <v>BMW 328</v>
      </c>
      <c r="H62" s="205" t="str">
        <f>IF(VLOOKUP(C62,Startlist!B:H,6,FALSE)="","",VLOOKUP(C62,Startlist!B:H,6,FALSE))</f>
        <v>VV Motorsport</v>
      </c>
      <c r="I62" s="207" t="str">
        <f>IF(VLOOKUP(C62,Results!B:L,4,FALSE)="","Retired",VLOOKUP(C62,Results!B:L,4,FALSE))</f>
        <v> 5.10,8</v>
      </c>
    </row>
    <row r="63" spans="1:9" ht="15">
      <c r="A63" s="202">
        <f t="shared" si="0"/>
        <v>56</v>
      </c>
      <c r="B63" s="225">
        <f>COUNTIF($D$1:D62,D63)+1</f>
        <v>3</v>
      </c>
      <c r="C63" s="203">
        <v>32</v>
      </c>
      <c r="D63" s="204" t="str">
        <f>VLOOKUP(C63,'Champ Classes'!A:B,2,FALSE)</f>
        <v>J16</v>
      </c>
      <c r="E63" s="205" t="str">
        <f>CONCATENATE(VLOOKUP(C63,Startlist!B:H,3,FALSE)," / ",VLOOKUP(C63,Startlist!B:H,4,FALSE))</f>
        <v>Hanna Lisette Aabna / Rait Jansen</v>
      </c>
      <c r="F63" s="206" t="str">
        <f>VLOOKUP(C63,Startlist!B:F,5,FALSE)</f>
        <v>EST</v>
      </c>
      <c r="G63" s="205" t="str">
        <f>VLOOKUP(C63,Startlist!B:H,7,FALSE)</f>
        <v>Ford Fiesta</v>
      </c>
      <c r="H63" s="205" t="str">
        <f>IF(VLOOKUP(C63,Startlist!B:H,6,FALSE)="","",VLOOKUP(C63,Startlist!B:H,6,FALSE))</f>
        <v>HT Motorsport</v>
      </c>
      <c r="I63" s="207" t="str">
        <f>IF(VLOOKUP(C63,Results!B:L,4,FALSE)="","Retired",VLOOKUP(C63,Results!B:L,4,FALSE))</f>
        <v> 5.10,9</v>
      </c>
    </row>
    <row r="64" spans="1:9" ht="15">
      <c r="A64" s="202">
        <f t="shared" si="0"/>
        <v>57</v>
      </c>
      <c r="B64" s="225">
        <f>COUNTIF($D$1:D63,D64)+1</f>
        <v>1</v>
      </c>
      <c r="C64" s="203">
        <v>95</v>
      </c>
      <c r="D64" s="204" t="str">
        <f>VLOOKUP(C64,'Champ Classes'!A:B,2,FALSE)</f>
        <v>Naised</v>
      </c>
      <c r="E64" s="205" t="str">
        <f>CONCATENATE(VLOOKUP(C64,Startlist!B:H,3,FALSE)," / ",VLOOKUP(C64,Startlist!B:H,4,FALSE))</f>
        <v>Mirell Hintser / Alo Hintser</v>
      </c>
      <c r="F64" s="206" t="str">
        <f>VLOOKUP(C64,Startlist!B:F,5,FALSE)</f>
        <v>EST</v>
      </c>
      <c r="G64" s="205" t="str">
        <f>VLOOKUP(C64,Startlist!B:H,7,FALSE)</f>
        <v>Mitsubishi Colt</v>
      </c>
      <c r="H64" s="205" t="str">
        <f>IF(VLOOKUP(C64,Startlist!B:H,6,FALSE)="","",VLOOKUP(C64,Startlist!B:H,6,FALSE))</f>
        <v>Mirell Hintser</v>
      </c>
      <c r="I64" s="207" t="str">
        <f>IF(VLOOKUP(C64,Results!B:L,4,FALSE)="","Retired",VLOOKUP(C64,Results!B:L,4,FALSE))</f>
        <v> 5.11,2</v>
      </c>
    </row>
    <row r="65" spans="1:9" ht="15">
      <c r="A65" s="202">
        <f t="shared" si="0"/>
        <v>58</v>
      </c>
      <c r="B65" s="225">
        <f>COUNTIF($D$1:D64,D65)+1</f>
        <v>1</v>
      </c>
      <c r="C65" s="203">
        <v>93</v>
      </c>
      <c r="D65" s="204" t="str">
        <f>VLOOKUP(C65,'Champ Classes'!A:B,2,FALSE)</f>
        <v>SU</v>
      </c>
      <c r="E65" s="205" t="str">
        <f>CONCATENATE(VLOOKUP(C65,Startlist!B:H,3,FALSE)," / ",VLOOKUP(C65,Startlist!B:H,4,FALSE))</f>
        <v>Martin Tanning / Eigo Jaakma</v>
      </c>
      <c r="F65" s="206" t="str">
        <f>VLOOKUP(C65,Startlist!B:F,5,FALSE)</f>
        <v>EST</v>
      </c>
      <c r="G65" s="205" t="str">
        <f>VLOOKUP(C65,Startlist!B:H,7,FALSE)</f>
        <v>Vaz 2105</v>
      </c>
      <c r="H65" s="205" t="str">
        <f>IF(VLOOKUP(C65,Startlist!B:H,6,FALSE)="","",VLOOKUP(C65,Startlist!B:H,6,FALSE))</f>
        <v>Eigo Jaakma</v>
      </c>
      <c r="I65" s="207" t="str">
        <f>IF(VLOOKUP(C65,Results!B:L,4,FALSE)="","Retired",VLOOKUP(C65,Results!B:L,4,FALSE))</f>
        <v> 5.11,3</v>
      </c>
    </row>
    <row r="66" spans="1:9" ht="15">
      <c r="A66" s="202">
        <f t="shared" si="0"/>
        <v>59</v>
      </c>
      <c r="B66" s="225">
        <f>COUNTIF($D$1:D65,D66)+1</f>
        <v>8</v>
      </c>
      <c r="C66" s="203">
        <v>85</v>
      </c>
      <c r="D66" s="204" t="str">
        <f>VLOOKUP(C66,'Champ Classes'!A:B,2,FALSE)</f>
        <v>2WD-VT</v>
      </c>
      <c r="E66" s="205" t="str">
        <f>CONCATENATE(VLOOKUP(C66,Startlist!B:H,3,FALSE)," / ",VLOOKUP(C66,Startlist!B:H,4,FALSE))</f>
        <v>Priit Kallas / Andrus Kallas</v>
      </c>
      <c r="F66" s="206" t="str">
        <f>VLOOKUP(C66,Startlist!B:F,5,FALSE)</f>
        <v>EST</v>
      </c>
      <c r="G66" s="205" t="str">
        <f>VLOOKUP(C66,Startlist!B:H,7,FALSE)</f>
        <v>BMW Compact E36</v>
      </c>
      <c r="H66" s="205" t="str">
        <f>IF(VLOOKUP(C66,Startlist!B:H,6,FALSE)="","",VLOOKUP(C66,Startlist!B:H,6,FALSE))</f>
        <v>Priit Kallas</v>
      </c>
      <c r="I66" s="207" t="str">
        <f>IF(VLOOKUP(C66,Results!B:L,4,FALSE)="","Retired",VLOOKUP(C66,Results!B:L,4,FALSE))</f>
        <v> 5.11,7</v>
      </c>
    </row>
    <row r="67" spans="1:9" ht="15">
      <c r="A67" s="202">
        <f t="shared" si="0"/>
        <v>60</v>
      </c>
      <c r="B67" s="225">
        <f>COUNTIF($D$1:D66,D67)+1</f>
        <v>18</v>
      </c>
      <c r="C67" s="203">
        <v>102</v>
      </c>
      <c r="D67" s="204" t="str">
        <f>VLOOKUP(C67,'Champ Classes'!A:B,2,FALSE)</f>
        <v>2WD-ST</v>
      </c>
      <c r="E67" s="205" t="str">
        <f>CONCATENATE(VLOOKUP(C67,Startlist!B:H,3,FALSE)," / ",VLOOKUP(C67,Startlist!B:H,4,FALSE))</f>
        <v>Jarmo Lige / Sten Kuusik</v>
      </c>
      <c r="F67" s="206" t="str">
        <f>VLOOKUP(C67,Startlist!B:F,5,FALSE)</f>
        <v>EST</v>
      </c>
      <c r="G67" s="205" t="str">
        <f>VLOOKUP(C67,Startlist!B:H,7,FALSE)</f>
        <v>BMW 316</v>
      </c>
      <c r="H67" s="205" t="str">
        <f>IF(VLOOKUP(C67,Startlist!B:H,6,FALSE)="","",VLOOKUP(C67,Startlist!B:H,6,FALSE))</f>
        <v>Jarmo Lige</v>
      </c>
      <c r="I67" s="207" t="str">
        <f>IF(VLOOKUP(C67,Results!B:L,4,FALSE)="","Retired",VLOOKUP(C67,Results!B:L,4,FALSE))</f>
        <v> 5.12,4</v>
      </c>
    </row>
    <row r="68" spans="1:9" ht="15">
      <c r="A68" s="202">
        <f t="shared" si="0"/>
        <v>61</v>
      </c>
      <c r="B68" s="225">
        <f>COUNTIF($D$1:D67,D68)+1</f>
        <v>4</v>
      </c>
      <c r="C68" s="203">
        <v>11</v>
      </c>
      <c r="D68" s="204" t="str">
        <f>VLOOKUP(C68,'Champ Classes'!A:B,2,FALSE)</f>
        <v>J16</v>
      </c>
      <c r="E68" s="205" t="str">
        <f>CONCATENATE(VLOOKUP(C68,Startlist!B:H,3,FALSE)," / ",VLOOKUP(C68,Startlist!B:H,4,FALSE))</f>
        <v>Romet Reimal / Inga Reimal</v>
      </c>
      <c r="F68" s="206" t="str">
        <f>VLOOKUP(C68,Startlist!B:F,5,FALSE)</f>
        <v>EST</v>
      </c>
      <c r="G68" s="205" t="str">
        <f>VLOOKUP(C68,Startlist!B:H,7,FALSE)</f>
        <v>Citroen C2</v>
      </c>
      <c r="H68" s="205" t="str">
        <f>IF(VLOOKUP(C68,Startlist!B:H,6,FALSE)="","",VLOOKUP(C68,Startlist!B:H,6,FALSE))</f>
        <v>Thule Motorsport</v>
      </c>
      <c r="I68" s="207" t="str">
        <f>IF(VLOOKUP(C68,Results!B:L,4,FALSE)="","Retired",VLOOKUP(C68,Results!B:L,4,FALSE))</f>
        <v> 5.12,6</v>
      </c>
    </row>
    <row r="69" spans="1:9" ht="15">
      <c r="A69" s="202">
        <f t="shared" si="0"/>
        <v>62</v>
      </c>
      <c r="B69" s="225">
        <f>COUNTIF($D$1:D68,D69)+1</f>
        <v>19</v>
      </c>
      <c r="C69" s="203">
        <v>70</v>
      </c>
      <c r="D69" s="204" t="str">
        <f>VLOOKUP(C69,'Champ Classes'!A:B,2,FALSE)</f>
        <v>2WD-ST</v>
      </c>
      <c r="E69" s="205" t="str">
        <f>CONCATENATE(VLOOKUP(C69,Startlist!B:H,3,FALSE)," / ",VLOOKUP(C69,Startlist!B:H,4,FALSE))</f>
        <v>Margo Lipp / Karl-Martin Pika</v>
      </c>
      <c r="F69" s="206" t="str">
        <f>VLOOKUP(C69,Startlist!B:F,5,FALSE)</f>
        <v>EST</v>
      </c>
      <c r="G69" s="205" t="str">
        <f>VLOOKUP(C69,Startlist!B:H,7,FALSE)</f>
        <v>BMW 320I</v>
      </c>
      <c r="H69" s="205" t="str">
        <f>IF(VLOOKUP(C69,Startlist!B:H,6,FALSE)="","",VLOOKUP(C69,Startlist!B:H,6,FALSE))</f>
        <v>Margo Lipp</v>
      </c>
      <c r="I69" s="207" t="str">
        <f>IF(VLOOKUP(C69,Results!B:L,4,FALSE)="","Retired",VLOOKUP(C69,Results!B:L,4,FALSE))</f>
        <v> 5.12,7</v>
      </c>
    </row>
    <row r="70" spans="1:9" ht="15">
      <c r="A70" s="202">
        <f t="shared" si="0"/>
        <v>63</v>
      </c>
      <c r="B70" s="225">
        <f>COUNTIF($D$1:D69,D70)+1</f>
        <v>9</v>
      </c>
      <c r="C70" s="203">
        <v>91</v>
      </c>
      <c r="D70" s="204" t="str">
        <f>VLOOKUP(C70,'Champ Classes'!A:B,2,FALSE)</f>
        <v>2WD-VT</v>
      </c>
      <c r="E70" s="205" t="str">
        <f>CONCATENATE(VLOOKUP(C70,Startlist!B:H,3,FALSE)," / ",VLOOKUP(C70,Startlist!B:H,4,FALSE))</f>
        <v>Kaimar Kittus / Marina Liira</v>
      </c>
      <c r="F70" s="206" t="str">
        <f>VLOOKUP(C70,Startlist!B:F,5,FALSE)</f>
        <v>EST</v>
      </c>
      <c r="G70" s="205" t="str">
        <f>VLOOKUP(C70,Startlist!B:H,7,FALSE)</f>
        <v>BMW 316I</v>
      </c>
      <c r="H70" s="205" t="str">
        <f>IF(VLOOKUP(C70,Startlist!B:H,6,FALSE)="","",VLOOKUP(C70,Startlist!B:H,6,FALSE))</f>
        <v>Apex Racing</v>
      </c>
      <c r="I70" s="207" t="str">
        <f>IF(VLOOKUP(C70,Results!B:L,4,FALSE)="","Retired",VLOOKUP(C70,Results!B:L,4,FALSE))</f>
        <v> 5.13,2</v>
      </c>
    </row>
    <row r="71" spans="1:9" ht="15">
      <c r="A71" s="202">
        <f t="shared" si="0"/>
        <v>64</v>
      </c>
      <c r="B71" s="225">
        <f>COUNTIF($D$1:D70,D71)+1</f>
        <v>11</v>
      </c>
      <c r="C71" s="203">
        <v>88</v>
      </c>
      <c r="D71" s="204" t="str">
        <f>VLOOKUP(C71,'Champ Classes'!A:B,2,FALSE)</f>
        <v>2WD-SE</v>
      </c>
      <c r="E71" s="205" t="str">
        <f>CONCATENATE(VLOOKUP(C71,Startlist!B:H,3,FALSE)," / ",VLOOKUP(C71,Startlist!B:H,4,FALSE))</f>
        <v>Merlis Rand / Mihkel Avik</v>
      </c>
      <c r="F71" s="206" t="str">
        <f>VLOOKUP(C71,Startlist!B:F,5,FALSE)</f>
        <v>EST</v>
      </c>
      <c r="G71" s="205" t="str">
        <f>VLOOKUP(C71,Startlist!B:H,7,FALSE)</f>
        <v>Audi A3</v>
      </c>
      <c r="H71" s="205" t="str">
        <f>IF(VLOOKUP(C71,Startlist!B:H,6,FALSE)="","",VLOOKUP(C71,Startlist!B:H,6,FALSE))</f>
        <v>Thule Motorsport</v>
      </c>
      <c r="I71" s="207" t="str">
        <f>IF(VLOOKUP(C71,Results!B:L,4,FALSE)="","Retired",VLOOKUP(C71,Results!B:L,4,FALSE))</f>
        <v> 5.13,3</v>
      </c>
    </row>
    <row r="72" spans="1:9" ht="15">
      <c r="A72" s="202">
        <f t="shared" si="0"/>
        <v>65</v>
      </c>
      <c r="B72" s="225">
        <f>COUNTIF($D$1:D71,D72)+1</f>
        <v>11</v>
      </c>
      <c r="C72" s="203">
        <v>58</v>
      </c>
      <c r="D72" s="204" t="str">
        <f>VLOOKUP(C72,'Champ Classes'!A:B,2,FALSE)</f>
        <v>4WD</v>
      </c>
      <c r="E72" s="205" t="str">
        <f>CONCATENATE(VLOOKUP(C72,Startlist!B:H,3,FALSE)," / ",VLOOKUP(C72,Startlist!B:H,4,FALSE))</f>
        <v>Renee Laan / Marko Meesak</v>
      </c>
      <c r="F72" s="206" t="str">
        <f>VLOOKUP(C72,Startlist!B:F,5,FALSE)</f>
        <v>EST</v>
      </c>
      <c r="G72" s="205" t="str">
        <f>VLOOKUP(C72,Startlist!B:H,7,FALSE)</f>
        <v>Subaru Impreza</v>
      </c>
      <c r="H72" s="205" t="str">
        <f>IF(VLOOKUP(C72,Startlist!B:H,6,FALSE)="","",VLOOKUP(C72,Startlist!B:H,6,FALSE))</f>
        <v>Renee Laan</v>
      </c>
      <c r="I72" s="207" t="str">
        <f>IF(VLOOKUP(C72,Results!B:L,4,FALSE)="","Retired",VLOOKUP(C72,Results!B:L,4,FALSE))</f>
        <v> 5.13,6</v>
      </c>
    </row>
    <row r="73" spans="1:9" ht="15">
      <c r="A73" s="202">
        <f t="shared" si="0"/>
        <v>66</v>
      </c>
      <c r="B73" s="225">
        <f>COUNTIF($D$1:D72,D73)+1</f>
        <v>10</v>
      </c>
      <c r="C73" s="203">
        <v>98</v>
      </c>
      <c r="D73" s="204" t="str">
        <f>VLOOKUP(C73,'Champ Classes'!A:B,2,FALSE)</f>
        <v>2WD-VT</v>
      </c>
      <c r="E73" s="205" t="str">
        <f>CONCATENATE(VLOOKUP(C73,Startlist!B:H,3,FALSE)," / ",VLOOKUP(C73,Startlist!B:H,4,FALSE))</f>
        <v>Tanel Madiste / Sander Arumägi</v>
      </c>
      <c r="F73" s="206" t="str">
        <f>VLOOKUP(C73,Startlist!B:F,5,FALSE)</f>
        <v>EST</v>
      </c>
      <c r="G73" s="205" t="str">
        <f>VLOOKUP(C73,Startlist!B:H,7,FALSE)</f>
        <v>BMW 318TI</v>
      </c>
      <c r="H73" s="205" t="str">
        <f>IF(VLOOKUP(C73,Startlist!B:H,6,FALSE)="","",VLOOKUP(C73,Startlist!B:H,6,FALSE))</f>
        <v>WKND Racing</v>
      </c>
      <c r="I73" s="207" t="str">
        <f>IF(VLOOKUP(C73,Results!B:L,4,FALSE)="","Retired",VLOOKUP(C73,Results!B:L,4,FALSE))</f>
        <v> 5.13,6</v>
      </c>
    </row>
    <row r="74" spans="1:9" ht="15">
      <c r="A74" s="202">
        <f aca="true" t="shared" si="1" ref="A74:A102">A73+1</f>
        <v>67</v>
      </c>
      <c r="B74" s="225">
        <f>COUNTIF($D$1:D73,D74)+1</f>
        <v>5</v>
      </c>
      <c r="C74" s="203">
        <v>16</v>
      </c>
      <c r="D74" s="204" t="str">
        <f>VLOOKUP(C74,'Champ Classes'!A:B,2,FALSE)</f>
        <v>J16</v>
      </c>
      <c r="E74" s="205" t="str">
        <f>CONCATENATE(VLOOKUP(C74,Startlist!B:H,3,FALSE)," / ",VLOOKUP(C74,Startlist!B:H,4,FALSE))</f>
        <v>Kerli Vilu / Arvo Liimann</v>
      </c>
      <c r="F74" s="206" t="str">
        <f>VLOOKUP(C74,Startlist!B:F,5,FALSE)</f>
        <v>EST</v>
      </c>
      <c r="G74" s="205" t="str">
        <f>VLOOKUP(C74,Startlist!B:H,7,FALSE)</f>
        <v>Ford Fiesta</v>
      </c>
      <c r="H74" s="205" t="str">
        <f>IF(VLOOKUP(C74,Startlist!B:H,6,FALSE)="","",VLOOKUP(C74,Startlist!B:H,6,FALSE))</f>
        <v>HT Motorsport</v>
      </c>
      <c r="I74" s="207" t="str">
        <f>IF(VLOOKUP(C74,Results!B:L,4,FALSE)="","Retired",VLOOKUP(C74,Results!B:L,4,FALSE))</f>
        <v> 5.13,7</v>
      </c>
    </row>
    <row r="75" spans="1:9" ht="15">
      <c r="A75" s="202">
        <f t="shared" si="1"/>
        <v>68</v>
      </c>
      <c r="B75" s="225">
        <f>COUNTIF($D$1:D74,D75)+1</f>
        <v>4</v>
      </c>
      <c r="C75" s="203">
        <v>22</v>
      </c>
      <c r="D75" s="204" t="str">
        <f>VLOOKUP(C75,'Champ Classes'!A:B,2,FALSE)</f>
        <v>J18</v>
      </c>
      <c r="E75" s="205" t="str">
        <f>CONCATENATE(VLOOKUP(C75,Startlist!B:H,3,FALSE)," / ",VLOOKUP(C75,Startlist!B:H,4,FALSE))</f>
        <v>Reio Metsla / Mario Kaunis</v>
      </c>
      <c r="F75" s="206" t="str">
        <f>VLOOKUP(C75,Startlist!B:F,5,FALSE)</f>
        <v>EST</v>
      </c>
      <c r="G75" s="205" t="str">
        <f>VLOOKUP(C75,Startlist!B:H,7,FALSE)</f>
        <v>Mitsubishi Colt</v>
      </c>
      <c r="H75" s="205">
        <f>IF(VLOOKUP(C75,Startlist!B:H,6,FALSE)="","",VLOOKUP(C75,Startlist!B:H,6,FALSE))</f>
      </c>
      <c r="I75" s="207" t="str">
        <f>IF(VLOOKUP(C75,Results!B:L,4,FALSE)="","Retired",VLOOKUP(C75,Results!B:L,4,FALSE))</f>
        <v> 5.13,9</v>
      </c>
    </row>
    <row r="76" spans="1:9" ht="15">
      <c r="A76" s="202">
        <f t="shared" si="1"/>
        <v>69</v>
      </c>
      <c r="B76" s="225">
        <f>COUNTIF($D$1:D75,D76)+1</f>
        <v>12</v>
      </c>
      <c r="C76" s="203">
        <v>84</v>
      </c>
      <c r="D76" s="204" t="str">
        <f>VLOOKUP(C76,'Champ Classes'!A:B,2,FALSE)</f>
        <v>4WD</v>
      </c>
      <c r="E76" s="205" t="str">
        <f>CONCATENATE(VLOOKUP(C76,Startlist!B:H,3,FALSE)," / ",VLOOKUP(C76,Startlist!B:H,4,FALSE))</f>
        <v>Atis Priedolins / Rudolfs Dravnieks</v>
      </c>
      <c r="F76" s="206" t="str">
        <f>VLOOKUP(C76,Startlist!B:F,5,FALSE)</f>
        <v>LAT</v>
      </c>
      <c r="G76" s="205" t="str">
        <f>VLOOKUP(C76,Startlist!B:H,7,FALSE)</f>
        <v>Audi A4</v>
      </c>
      <c r="H76" s="205" t="str">
        <f>IF(VLOOKUP(C76,Startlist!B:H,6,FALSE)="","",VLOOKUP(C76,Startlist!B:H,6,FALSE))</f>
        <v>Atis Priedolins</v>
      </c>
      <c r="I76" s="207" t="str">
        <f>IF(VLOOKUP(C76,Results!B:L,4,FALSE)="","Retired",VLOOKUP(C76,Results!B:L,4,FALSE))</f>
        <v> 5.14,8</v>
      </c>
    </row>
    <row r="77" spans="1:9" ht="15">
      <c r="A77" s="202">
        <f t="shared" si="1"/>
        <v>70</v>
      </c>
      <c r="B77" s="225">
        <f>COUNTIF($D$1:D76,D77)+1</f>
        <v>6</v>
      </c>
      <c r="C77" s="203">
        <v>20</v>
      </c>
      <c r="D77" s="204" t="str">
        <f>VLOOKUP(C77,'Champ Classes'!A:B,2,FALSE)</f>
        <v>J16</v>
      </c>
      <c r="E77" s="205" t="str">
        <f>CONCATENATE(VLOOKUP(C77,Startlist!B:H,3,FALSE)," / ",VLOOKUP(C77,Startlist!B:H,4,FALSE))</f>
        <v>Robin Roose / Kristjan Koik</v>
      </c>
      <c r="F77" s="206" t="str">
        <f>VLOOKUP(C77,Startlist!B:F,5,FALSE)</f>
        <v>EST</v>
      </c>
      <c r="G77" s="205" t="str">
        <f>VLOOKUP(C77,Startlist!B:H,7,FALSE)</f>
        <v>Audi A3</v>
      </c>
      <c r="H77" s="205">
        <f>IF(VLOOKUP(C77,Startlist!B:H,6,FALSE)="","",VLOOKUP(C77,Startlist!B:H,6,FALSE))</f>
      </c>
      <c r="I77" s="207" t="str">
        <f>IF(VLOOKUP(C77,Results!B:L,4,FALSE)="","Retired",VLOOKUP(C77,Results!B:L,4,FALSE))</f>
        <v> 5.15,7</v>
      </c>
    </row>
    <row r="78" spans="1:9" ht="15">
      <c r="A78" s="202">
        <f t="shared" si="1"/>
        <v>71</v>
      </c>
      <c r="B78" s="225">
        <f>COUNTIF($D$1:D77,D78)+1</f>
        <v>2</v>
      </c>
      <c r="C78" s="203">
        <v>99</v>
      </c>
      <c r="D78" s="204" t="str">
        <f>VLOOKUP(C78,'Champ Classes'!A:B,2,FALSE)</f>
        <v>SU</v>
      </c>
      <c r="E78" s="205" t="str">
        <f>CONCATENATE(VLOOKUP(C78,Startlist!B:H,3,FALSE)," / ",VLOOKUP(C78,Startlist!B:H,4,FALSE))</f>
        <v>Mikk Saaron / Mait Saaron</v>
      </c>
      <c r="F78" s="206" t="str">
        <f>VLOOKUP(C78,Startlist!B:F,5,FALSE)</f>
        <v>EST</v>
      </c>
      <c r="G78" s="205" t="str">
        <f>VLOOKUP(C78,Startlist!B:H,7,FALSE)</f>
        <v>Vaz 21073</v>
      </c>
      <c r="H78" s="205" t="str">
        <f>IF(VLOOKUP(C78,Startlist!B:H,6,FALSE)="","",VLOOKUP(C78,Startlist!B:H,6,FALSE))</f>
        <v>Mikk Saaron</v>
      </c>
      <c r="I78" s="207" t="str">
        <f>IF(VLOOKUP(C78,Results!B:L,4,FALSE)="","Retired",VLOOKUP(C78,Results!B:L,4,FALSE))</f>
        <v> 5.16,0</v>
      </c>
    </row>
    <row r="79" spans="1:9" ht="15">
      <c r="A79" s="202">
        <f t="shared" si="1"/>
        <v>72</v>
      </c>
      <c r="B79" s="225">
        <f>COUNTIF($D$1:D78,D79)+1</f>
        <v>7</v>
      </c>
      <c r="C79" s="203">
        <v>23</v>
      </c>
      <c r="D79" s="204" t="str">
        <f>VLOOKUP(C79,'Champ Classes'!A:B,2,FALSE)</f>
        <v>J16</v>
      </c>
      <c r="E79" s="205" t="str">
        <f>CONCATENATE(VLOOKUP(C79,Startlist!B:H,3,FALSE)," / ",VLOOKUP(C79,Startlist!B:H,4,FALSE))</f>
        <v>Mirek JR Matikainen / Taavo Lauk</v>
      </c>
      <c r="F79" s="206" t="str">
        <f>VLOOKUP(C79,Startlist!B:F,5,FALSE)</f>
        <v>EST</v>
      </c>
      <c r="G79" s="205" t="str">
        <f>VLOOKUP(C79,Startlist!B:H,7,FALSE)</f>
        <v>Ford Fiesta</v>
      </c>
      <c r="H79" s="205" t="str">
        <f>IF(VLOOKUP(C79,Startlist!B:H,6,FALSE)="","",VLOOKUP(C79,Startlist!B:H,6,FALSE))</f>
        <v>Mirek Matikainen</v>
      </c>
      <c r="I79" s="207" t="str">
        <f>IF(VLOOKUP(C79,Results!B:L,4,FALSE)="","Retired",VLOOKUP(C79,Results!B:L,4,FALSE))</f>
        <v> 5.16,8</v>
      </c>
    </row>
    <row r="80" spans="1:9" ht="15">
      <c r="A80" s="202">
        <f t="shared" si="1"/>
        <v>73</v>
      </c>
      <c r="B80" s="225">
        <f>COUNTIF($D$1:D79,D80)+1</f>
        <v>5</v>
      </c>
      <c r="C80" s="203">
        <v>30</v>
      </c>
      <c r="D80" s="204" t="str">
        <f>VLOOKUP(C80,'Champ Classes'!A:B,2,FALSE)</f>
        <v>J18</v>
      </c>
      <c r="E80" s="205" t="str">
        <f>CONCATENATE(VLOOKUP(C80,Startlist!B:H,3,FALSE)," / ",VLOOKUP(C80,Startlist!B:H,4,FALSE))</f>
        <v>Romario Voksepp / Rica Aarn</v>
      </c>
      <c r="F80" s="206" t="str">
        <f>VLOOKUP(C80,Startlist!B:F,5,FALSE)</f>
        <v>EST</v>
      </c>
      <c r="G80" s="205" t="str">
        <f>VLOOKUP(C80,Startlist!B:H,7,FALSE)</f>
        <v>Honda Civic</v>
      </c>
      <c r="H80" s="205" t="str">
        <f>IF(VLOOKUP(C80,Startlist!B:H,6,FALSE)="","",VLOOKUP(C80,Startlist!B:H,6,FALSE))</f>
        <v>Thule Motorsport</v>
      </c>
      <c r="I80" s="207" t="str">
        <f>IF(VLOOKUP(C80,Results!B:L,4,FALSE)="","Retired",VLOOKUP(C80,Results!B:L,4,FALSE))</f>
        <v> 5.17,0</v>
      </c>
    </row>
    <row r="81" spans="1:9" ht="15">
      <c r="A81" s="202">
        <f t="shared" si="1"/>
        <v>74</v>
      </c>
      <c r="B81" s="225">
        <f>COUNTIF($D$1:D80,D81)+1</f>
        <v>11</v>
      </c>
      <c r="C81" s="203">
        <v>123</v>
      </c>
      <c r="D81" s="204" t="str">
        <f>VLOOKUP(C81,'Champ Classes'!A:B,2,FALSE)</f>
        <v>2WD-VT</v>
      </c>
      <c r="E81" s="205" t="str">
        <f>CONCATENATE(VLOOKUP(C81,Startlist!B:H,3,FALSE)," / ",VLOOKUP(C81,Startlist!B:H,4,FALSE))</f>
        <v>Martin Ploom / Karl-Aksel Junker</v>
      </c>
      <c r="F81" s="206" t="str">
        <f>VLOOKUP(C81,Startlist!B:F,5,FALSE)</f>
        <v>EST</v>
      </c>
      <c r="G81" s="205" t="str">
        <f>VLOOKUP(C81,Startlist!B:H,7,FALSE)</f>
        <v>BMW 318TI</v>
      </c>
      <c r="H81" s="205" t="str">
        <f>IF(VLOOKUP(C81,Startlist!B:H,6,FALSE)="","",VLOOKUP(C81,Startlist!B:H,6,FALSE))</f>
        <v>Martin Ploom</v>
      </c>
      <c r="I81" s="207" t="str">
        <f>IF(VLOOKUP(C81,Results!B:L,4,FALSE)="","Retired",VLOOKUP(C81,Results!B:L,4,FALSE))</f>
        <v> 5.18,2</v>
      </c>
    </row>
    <row r="82" spans="1:9" ht="15">
      <c r="A82" s="202">
        <f t="shared" si="1"/>
        <v>75</v>
      </c>
      <c r="B82" s="225">
        <f>COUNTIF($D$1:D81,D82)+1</f>
        <v>8</v>
      </c>
      <c r="C82" s="203">
        <v>21</v>
      </c>
      <c r="D82" s="204" t="str">
        <f>VLOOKUP(C82,'Champ Classes'!A:B,2,FALSE)</f>
        <v>J16</v>
      </c>
      <c r="E82" s="205" t="str">
        <f>CONCATENATE(VLOOKUP(C82,Startlist!B:H,3,FALSE)," / ",VLOOKUP(C82,Startlist!B:H,4,FALSE))</f>
        <v>Mairo Tiks / Alo Lond</v>
      </c>
      <c r="F82" s="206" t="str">
        <f>VLOOKUP(C82,Startlist!B:F,5,FALSE)</f>
        <v>EST</v>
      </c>
      <c r="G82" s="205" t="str">
        <f>VLOOKUP(C82,Startlist!B:H,7,FALSE)</f>
        <v>Honda Civic</v>
      </c>
      <c r="H82" s="205" t="str">
        <f>IF(VLOOKUP(C82,Startlist!B:H,6,FALSE)="","",VLOOKUP(C82,Startlist!B:H,6,FALSE))</f>
        <v>Mairo Tiks</v>
      </c>
      <c r="I82" s="207" t="str">
        <f>IF(VLOOKUP(C82,Results!B:L,4,FALSE)="","Retired",VLOOKUP(C82,Results!B:L,4,FALSE))</f>
        <v> 5.18,9</v>
      </c>
    </row>
    <row r="83" spans="1:9" ht="15">
      <c r="A83" s="202">
        <f t="shared" si="1"/>
        <v>76</v>
      </c>
      <c r="B83" s="225">
        <f>COUNTIF($D$1:D82,D83)+1</f>
        <v>6</v>
      </c>
      <c r="C83" s="203">
        <v>25</v>
      </c>
      <c r="D83" s="204" t="str">
        <f>VLOOKUP(C83,'Champ Classes'!A:B,2,FALSE)</f>
        <v>J18</v>
      </c>
      <c r="E83" s="205" t="str">
        <f>CONCATENATE(VLOOKUP(C83,Startlist!B:H,3,FALSE)," / ",VLOOKUP(C83,Startlist!B:H,4,FALSE))</f>
        <v>Henri Ääremaa / Markus Tammoja</v>
      </c>
      <c r="F83" s="206" t="str">
        <f>VLOOKUP(C83,Startlist!B:F,5,FALSE)</f>
        <v>EST</v>
      </c>
      <c r="G83" s="205" t="str">
        <f>VLOOKUP(C83,Startlist!B:H,7,FALSE)</f>
        <v>BMW 318</v>
      </c>
      <c r="H83" s="205" t="str">
        <f>IF(VLOOKUP(C83,Startlist!B:H,6,FALSE)="","",VLOOKUP(C83,Startlist!B:H,6,FALSE))</f>
        <v>Henri Ääremaa</v>
      </c>
      <c r="I83" s="207" t="str">
        <f>IF(VLOOKUP(C83,Results!B:L,4,FALSE)="","Retired",VLOOKUP(C83,Results!B:L,4,FALSE))</f>
        <v> 5.20,1</v>
      </c>
    </row>
    <row r="84" spans="1:9" ht="15">
      <c r="A84" s="202">
        <f t="shared" si="1"/>
        <v>77</v>
      </c>
      <c r="B84" s="225">
        <f>COUNTIF($D$1:D83,D84)+1</f>
        <v>9</v>
      </c>
      <c r="C84" s="203">
        <v>27</v>
      </c>
      <c r="D84" s="204" t="str">
        <f>VLOOKUP(C84,'Champ Classes'!A:B,2,FALSE)</f>
        <v>J16</v>
      </c>
      <c r="E84" s="205" t="str">
        <f>CONCATENATE(VLOOKUP(C84,Startlist!B:H,3,FALSE)," / ",VLOOKUP(C84,Startlist!B:H,4,FALSE))</f>
        <v>Mattias Aivo Karik / Jaanus Hõbemägi</v>
      </c>
      <c r="F84" s="206" t="str">
        <f>VLOOKUP(C84,Startlist!B:F,5,FALSE)</f>
        <v>EST</v>
      </c>
      <c r="G84" s="205" t="str">
        <f>VLOOKUP(C84,Startlist!B:H,7,FALSE)</f>
        <v>Toyota Yaris</v>
      </c>
      <c r="H84" s="205" t="str">
        <f>IF(VLOOKUP(C84,Startlist!B:H,6,FALSE)="","",VLOOKUP(C84,Startlist!B:H,6,FALSE))</f>
        <v>Hõbemägi Motorsport</v>
      </c>
      <c r="I84" s="207" t="str">
        <f>IF(VLOOKUP(C84,Results!B:L,4,FALSE)="","Retired",VLOOKUP(C84,Results!B:L,4,FALSE))</f>
        <v> 5.20,2</v>
      </c>
    </row>
    <row r="85" spans="1:9" ht="15">
      <c r="A85" s="202">
        <f t="shared" si="1"/>
        <v>78</v>
      </c>
      <c r="B85" s="225">
        <f>COUNTIF($D$1:D84,D85)+1</f>
        <v>20</v>
      </c>
      <c r="C85" s="203">
        <v>97</v>
      </c>
      <c r="D85" s="204" t="str">
        <f>VLOOKUP(C85,'Champ Classes'!A:B,2,FALSE)</f>
        <v>2WD-ST</v>
      </c>
      <c r="E85" s="205" t="str">
        <f>CONCATENATE(VLOOKUP(C85,Startlist!B:H,3,FALSE)," / ",VLOOKUP(C85,Startlist!B:H,4,FALSE))</f>
        <v>Meelis Vahter / Dever Vahter</v>
      </c>
      <c r="F85" s="206" t="str">
        <f>VLOOKUP(C85,Startlist!B:F,5,FALSE)</f>
        <v>EST</v>
      </c>
      <c r="G85" s="205" t="str">
        <f>VLOOKUP(C85,Startlist!B:H,7,FALSE)</f>
        <v>BMW 330</v>
      </c>
      <c r="H85" s="205" t="str">
        <f>IF(VLOOKUP(C85,Startlist!B:H,6,FALSE)="","",VLOOKUP(C85,Startlist!B:H,6,FALSE))</f>
        <v>Meelis Vahter</v>
      </c>
      <c r="I85" s="207" t="str">
        <f>IF(VLOOKUP(C85,Results!B:L,4,FALSE)="","Retired",VLOOKUP(C85,Results!B:L,4,FALSE))</f>
        <v> 5.20,9</v>
      </c>
    </row>
    <row r="86" spans="1:9" ht="15">
      <c r="A86" s="202">
        <f t="shared" si="1"/>
        <v>79</v>
      </c>
      <c r="B86" s="225">
        <f>COUNTIF($D$1:D85,D86)+1</f>
        <v>10</v>
      </c>
      <c r="C86" s="203">
        <v>3</v>
      </c>
      <c r="D86" s="204" t="str">
        <f>VLOOKUP(C86,'Champ Classes'!A:B,2,FALSE)</f>
        <v>J16</v>
      </c>
      <c r="E86" s="205" t="str">
        <f>CONCATENATE(VLOOKUP(C86,Startlist!B:H,3,FALSE)," / ",VLOOKUP(C86,Startlist!B:H,4,FALSE))</f>
        <v>Kaspar Kaasik / Kris Antsmaa</v>
      </c>
      <c r="F86" s="206" t="str">
        <f>VLOOKUP(C86,Startlist!B:F,5,FALSE)</f>
        <v>EST</v>
      </c>
      <c r="G86" s="205" t="str">
        <f>VLOOKUP(C86,Startlist!B:H,7,FALSE)</f>
        <v>Ford Fiesta</v>
      </c>
      <c r="H86" s="205" t="str">
        <f>IF(VLOOKUP(C86,Startlist!B:H,6,FALSE)="","",VLOOKUP(C86,Startlist!B:H,6,FALSE))</f>
        <v>TLK Racing</v>
      </c>
      <c r="I86" s="207" t="str">
        <f>IF(VLOOKUP(C86,Results!B:L,4,FALSE)="","Retired",VLOOKUP(C86,Results!B:L,4,FALSE))</f>
        <v> 5.21,1</v>
      </c>
    </row>
    <row r="87" spans="1:9" ht="15">
      <c r="A87" s="202">
        <f t="shared" si="1"/>
        <v>80</v>
      </c>
      <c r="B87" s="225">
        <f>COUNTIF($D$1:D86,D87)+1</f>
        <v>12</v>
      </c>
      <c r="C87" s="203">
        <v>125</v>
      </c>
      <c r="D87" s="204" t="str">
        <f>VLOOKUP(C87,'Champ Classes'!A:B,2,FALSE)</f>
        <v>2WD-SE</v>
      </c>
      <c r="E87" s="205" t="str">
        <f>CONCATENATE(VLOOKUP(C87,Startlist!B:H,3,FALSE)," / ",VLOOKUP(C87,Startlist!B:H,4,FALSE))</f>
        <v>Martin Ratnik / Kätlin Lumi</v>
      </c>
      <c r="F87" s="206" t="str">
        <f>VLOOKUP(C87,Startlist!B:F,5,FALSE)</f>
        <v>EST</v>
      </c>
      <c r="G87" s="205" t="str">
        <f>VLOOKUP(C87,Startlist!B:H,7,FALSE)</f>
        <v>Renault Clio</v>
      </c>
      <c r="H87" s="205" t="str">
        <f>IF(VLOOKUP(C87,Startlist!B:H,6,FALSE)="","",VLOOKUP(C87,Startlist!B:H,6,FALSE))</f>
        <v>Www.autotuled.ee</v>
      </c>
      <c r="I87" s="207" t="str">
        <f>IF(VLOOKUP(C87,Results!B:L,4,FALSE)="","Retired",VLOOKUP(C87,Results!B:L,4,FALSE))</f>
        <v> 5.21,2</v>
      </c>
    </row>
    <row r="88" spans="1:9" ht="15">
      <c r="A88" s="202">
        <f t="shared" si="1"/>
        <v>81</v>
      </c>
      <c r="B88" s="225">
        <f>COUNTIF($D$1:D87,D88)+1</f>
        <v>11</v>
      </c>
      <c r="C88" s="203">
        <v>15</v>
      </c>
      <c r="D88" s="204" t="str">
        <f>VLOOKUP(C88,'Champ Classes'!A:B,2,FALSE)</f>
        <v>J16</v>
      </c>
      <c r="E88" s="205" t="str">
        <f>CONCATENATE(VLOOKUP(C88,Startlist!B:H,3,FALSE)," / ",VLOOKUP(C88,Startlist!B:H,4,FALSE))</f>
        <v>Sebastian Kupri / Indrek Jõeäär</v>
      </c>
      <c r="F88" s="206" t="str">
        <f>VLOOKUP(C88,Startlist!B:F,5,FALSE)</f>
        <v>EST</v>
      </c>
      <c r="G88" s="205" t="str">
        <f>VLOOKUP(C88,Startlist!B:H,7,FALSE)</f>
        <v>Honda Civic</v>
      </c>
      <c r="H88" s="205" t="str">
        <f>IF(VLOOKUP(C88,Startlist!B:H,6,FALSE)="","",VLOOKUP(C88,Startlist!B:H,6,FALSE))</f>
        <v>Alari Kupri</v>
      </c>
      <c r="I88" s="207" t="str">
        <f>IF(VLOOKUP(C88,Results!B:L,4,FALSE)="","Retired",VLOOKUP(C88,Results!B:L,4,FALSE))</f>
        <v> 5.22,8</v>
      </c>
    </row>
    <row r="89" spans="1:9" ht="15">
      <c r="A89" s="202">
        <f t="shared" si="1"/>
        <v>82</v>
      </c>
      <c r="B89" s="225">
        <f>COUNTIF($D$1:D88,D89)+1</f>
        <v>12</v>
      </c>
      <c r="C89" s="203">
        <v>101</v>
      </c>
      <c r="D89" s="204" t="str">
        <f>VLOOKUP(C89,'Champ Classes'!A:B,2,FALSE)</f>
        <v>2WD-VT</v>
      </c>
      <c r="E89" s="205" t="str">
        <f>CONCATENATE(VLOOKUP(C89,Startlist!B:H,3,FALSE)," / ",VLOOKUP(C89,Startlist!B:H,4,FALSE))</f>
        <v>Toomas Tõnsau / Raido Uesson</v>
      </c>
      <c r="F89" s="206" t="str">
        <f>VLOOKUP(C89,Startlist!B:F,5,FALSE)</f>
        <v>EST</v>
      </c>
      <c r="G89" s="205" t="str">
        <f>VLOOKUP(C89,Startlist!B:H,7,FALSE)</f>
        <v>BMW 318TI</v>
      </c>
      <c r="H89" s="205" t="str">
        <f>IF(VLOOKUP(C89,Startlist!B:H,6,FALSE)="","",VLOOKUP(C89,Startlist!B:H,6,FALSE))</f>
        <v>Märjamaa Rally Team</v>
      </c>
      <c r="I89" s="207" t="str">
        <f>IF(VLOOKUP(C89,Results!B:L,4,FALSE)="","Retired",VLOOKUP(C89,Results!B:L,4,FALSE))</f>
        <v> 5.25,5</v>
      </c>
    </row>
    <row r="90" spans="1:9" ht="15">
      <c r="A90" s="202">
        <f t="shared" si="1"/>
        <v>83</v>
      </c>
      <c r="B90" s="225">
        <f>COUNTIF($D$1:D89,D90)+1</f>
        <v>12</v>
      </c>
      <c r="C90" s="203">
        <v>10</v>
      </c>
      <c r="D90" s="204" t="str">
        <f>VLOOKUP(C90,'Champ Classes'!A:B,2,FALSE)</f>
        <v>J16</v>
      </c>
      <c r="E90" s="205" t="str">
        <f>CONCATENATE(VLOOKUP(C90,Startlist!B:H,3,FALSE)," / ",VLOOKUP(C90,Startlist!B:H,4,FALSE))</f>
        <v>Sander Mõik / Raigo Reimal</v>
      </c>
      <c r="F90" s="206" t="str">
        <f>VLOOKUP(C90,Startlist!B:F,5,FALSE)</f>
        <v>EST</v>
      </c>
      <c r="G90" s="205" t="str">
        <f>VLOOKUP(C90,Startlist!B:H,7,FALSE)</f>
        <v>Ford Fiesta</v>
      </c>
      <c r="H90" s="205" t="str">
        <f>IF(VLOOKUP(C90,Startlist!B:H,6,FALSE)="","",VLOOKUP(C90,Startlist!B:H,6,FALSE))</f>
        <v>HT Motorsport</v>
      </c>
      <c r="I90" s="207" t="str">
        <f>IF(VLOOKUP(C90,Results!B:L,4,FALSE)="","Retired",VLOOKUP(C90,Results!B:L,4,FALSE))</f>
        <v> 5.27,4</v>
      </c>
    </row>
    <row r="91" spans="1:9" ht="15">
      <c r="A91" s="202">
        <f t="shared" si="1"/>
        <v>84</v>
      </c>
      <c r="B91" s="225">
        <f>COUNTIF($D$1:D90,D91)+1</f>
        <v>21</v>
      </c>
      <c r="C91" s="203">
        <v>118</v>
      </c>
      <c r="D91" s="204" t="str">
        <f>VLOOKUP(C91,'Champ Classes'!A:B,2,FALSE)</f>
        <v>2WD-ST</v>
      </c>
      <c r="E91" s="205" t="str">
        <f>CONCATENATE(VLOOKUP(C91,Startlist!B:H,3,FALSE)," / ",VLOOKUP(C91,Startlist!B:H,4,FALSE))</f>
        <v>Janar Eelmaa / Martin Arula</v>
      </c>
      <c r="F91" s="206" t="str">
        <f>VLOOKUP(C91,Startlist!B:F,5,FALSE)</f>
        <v>EST</v>
      </c>
      <c r="G91" s="205" t="str">
        <f>VLOOKUP(C91,Startlist!B:H,7,FALSE)</f>
        <v>BMW 325TI</v>
      </c>
      <c r="H91" s="205" t="str">
        <f>IF(VLOOKUP(C91,Startlist!B:H,6,FALSE)="","",VLOOKUP(C91,Startlist!B:H,6,FALSE))</f>
        <v>Kiired ja Tihased</v>
      </c>
      <c r="I91" s="207" t="str">
        <f>IF(VLOOKUP(C91,Results!B:L,4,FALSE)="","Retired",VLOOKUP(C91,Results!B:L,4,FALSE))</f>
        <v> 5.27,5</v>
      </c>
    </row>
    <row r="92" spans="1:9" ht="15">
      <c r="A92" s="202">
        <f t="shared" si="1"/>
        <v>85</v>
      </c>
      <c r="B92" s="225">
        <f>COUNTIF($D$1:D91,D92)+1</f>
        <v>3</v>
      </c>
      <c r="C92" s="203">
        <v>105</v>
      </c>
      <c r="D92" s="204" t="str">
        <f>VLOOKUP(C92,'Champ Classes'!A:B,2,FALSE)</f>
        <v>SU</v>
      </c>
      <c r="E92" s="205" t="str">
        <f>CONCATENATE(VLOOKUP(C92,Startlist!B:H,3,FALSE)," / ",VLOOKUP(C92,Startlist!B:H,4,FALSE))</f>
        <v>Reigo Raadik / Indrek Mäestu</v>
      </c>
      <c r="F92" s="206" t="str">
        <f>VLOOKUP(C92,Startlist!B:F,5,FALSE)</f>
        <v>EST</v>
      </c>
      <c r="G92" s="205" t="str">
        <f>VLOOKUP(C92,Startlist!B:H,7,FALSE)</f>
        <v>Vaz 2107</v>
      </c>
      <c r="H92" s="205" t="str">
        <f>IF(VLOOKUP(C92,Startlist!B:H,6,FALSE)="","",VLOOKUP(C92,Startlist!B:H,6,FALSE))</f>
        <v>Märjamaa Rally Team</v>
      </c>
      <c r="I92" s="207" t="str">
        <f>IF(VLOOKUP(C92,Results!B:L,4,FALSE)="","Retired",VLOOKUP(C92,Results!B:L,4,FALSE))</f>
        <v> 5.27,9</v>
      </c>
    </row>
    <row r="93" spans="1:9" ht="15">
      <c r="A93" s="202">
        <f t="shared" si="1"/>
        <v>86</v>
      </c>
      <c r="B93" s="225">
        <f>COUNTIF($D$1:D92,D93)+1</f>
        <v>13</v>
      </c>
      <c r="C93" s="203">
        <v>96</v>
      </c>
      <c r="D93" s="204" t="str">
        <f>VLOOKUP(C93,'Champ Classes'!A:B,2,FALSE)</f>
        <v>2WD-SE</v>
      </c>
      <c r="E93" s="205" t="str">
        <f>CONCATENATE(VLOOKUP(C93,Startlist!B:H,3,FALSE)," / ",VLOOKUP(C93,Startlist!B:H,4,FALSE))</f>
        <v>Eero Sillandi / Andreas Liiv</v>
      </c>
      <c r="F93" s="206" t="str">
        <f>VLOOKUP(C93,Startlist!B:F,5,FALSE)</f>
        <v>EST</v>
      </c>
      <c r="G93" s="205" t="str">
        <f>VLOOKUP(C93,Startlist!B:H,7,FALSE)</f>
        <v>Honda Civic Type-R</v>
      </c>
      <c r="H93" s="205" t="str">
        <f>IF(VLOOKUP(C93,Startlist!B:H,6,FALSE)="","",VLOOKUP(C93,Startlist!B:H,6,FALSE))</f>
        <v>Eero Sillandi</v>
      </c>
      <c r="I93" s="207" t="str">
        <f>IF(VLOOKUP(C93,Results!B:L,4,FALSE)="","Retired",VLOOKUP(C93,Results!B:L,4,FALSE))</f>
        <v> 5.28,5</v>
      </c>
    </row>
    <row r="94" spans="1:9" ht="15">
      <c r="A94" s="202">
        <f t="shared" si="1"/>
        <v>87</v>
      </c>
      <c r="B94" s="225">
        <f>COUNTIF($D$1:D93,D94)+1</f>
        <v>13</v>
      </c>
      <c r="C94" s="203">
        <v>113</v>
      </c>
      <c r="D94" s="204" t="str">
        <f>VLOOKUP(C94,'Champ Classes'!A:B,2,FALSE)</f>
        <v>2WD-VT</v>
      </c>
      <c r="E94" s="205" t="str">
        <f>CONCATENATE(VLOOKUP(C94,Startlist!B:H,3,FALSE)," / ",VLOOKUP(C94,Startlist!B:H,4,FALSE))</f>
        <v>Helar Arge / Kristjan Puusepp</v>
      </c>
      <c r="F94" s="206" t="str">
        <f>VLOOKUP(C94,Startlist!B:F,5,FALSE)</f>
        <v>EST</v>
      </c>
      <c r="G94" s="205" t="str">
        <f>VLOOKUP(C94,Startlist!B:H,7,FALSE)</f>
        <v>BMW 318 IS</v>
      </c>
      <c r="H94" s="205" t="str">
        <f>IF(VLOOKUP(C94,Startlist!B:H,6,FALSE)="","",VLOOKUP(C94,Startlist!B:H,6,FALSE))</f>
        <v>WKND Racing</v>
      </c>
      <c r="I94" s="207" t="str">
        <f>IF(VLOOKUP(C94,Results!B:L,4,FALSE)="","Retired",VLOOKUP(C94,Results!B:L,4,FALSE))</f>
        <v> 5.29,6</v>
      </c>
    </row>
    <row r="95" spans="1:9" ht="15">
      <c r="A95" s="202">
        <f t="shared" si="1"/>
        <v>88</v>
      </c>
      <c r="B95" s="225">
        <f>COUNTIF($D$1:D94,D95)+1</f>
        <v>22</v>
      </c>
      <c r="C95" s="203">
        <v>117</v>
      </c>
      <c r="D95" s="204" t="str">
        <f>VLOOKUP(C95,'Champ Classes'!A:B,2,FALSE)</f>
        <v>2WD-ST</v>
      </c>
      <c r="E95" s="205" t="str">
        <f>CONCATENATE(VLOOKUP(C95,Startlist!B:H,3,FALSE)," / ",VLOOKUP(C95,Startlist!B:H,4,FALSE))</f>
        <v>Jaagup Maidla / Sten Hendrik Killak</v>
      </c>
      <c r="F95" s="206" t="str">
        <f>VLOOKUP(C95,Startlist!B:F,5,FALSE)</f>
        <v>EST</v>
      </c>
      <c r="G95" s="205" t="str">
        <f>VLOOKUP(C95,Startlist!B:H,7,FALSE)</f>
        <v>BMW 316</v>
      </c>
      <c r="H95" s="205" t="str">
        <f>IF(VLOOKUP(C95,Startlist!B:H,6,FALSE)="","",VLOOKUP(C95,Startlist!B:H,6,FALSE))</f>
        <v>Jaagup Maidla</v>
      </c>
      <c r="I95" s="207" t="str">
        <f>IF(VLOOKUP(C95,Results!B:L,4,FALSE)="","Retired",VLOOKUP(C95,Results!B:L,4,FALSE))</f>
        <v> 5.31,2</v>
      </c>
    </row>
    <row r="96" spans="1:9" ht="15">
      <c r="A96" s="202">
        <f t="shared" si="1"/>
        <v>89</v>
      </c>
      <c r="B96" s="225">
        <f>COUNTIF($D$1:D95,D96)+1</f>
        <v>13</v>
      </c>
      <c r="C96" s="203">
        <v>18</v>
      </c>
      <c r="D96" s="204" t="str">
        <f>VLOOKUP(C96,'Champ Classes'!A:B,2,FALSE)</f>
        <v>J16</v>
      </c>
      <c r="E96" s="205" t="str">
        <f>CONCATENATE(VLOOKUP(C96,Startlist!B:H,3,FALSE)," / ",VLOOKUP(C96,Startlist!B:H,4,FALSE))</f>
        <v>Sebastian Kukk / Argo Kukk</v>
      </c>
      <c r="F96" s="206" t="str">
        <f>VLOOKUP(C96,Startlist!B:F,5,FALSE)</f>
        <v>EST</v>
      </c>
      <c r="G96" s="205" t="str">
        <f>VLOOKUP(C96,Startlist!B:H,7,FALSE)</f>
        <v>Ford Fiesta</v>
      </c>
      <c r="H96" s="205" t="str">
        <f>IF(VLOOKUP(C96,Startlist!B:H,6,FALSE)="","",VLOOKUP(C96,Startlist!B:H,6,FALSE))</f>
        <v>ProVan Motorsport</v>
      </c>
      <c r="I96" s="207" t="str">
        <f>IF(VLOOKUP(C96,Results!B:L,4,FALSE)="","Retired",VLOOKUP(C96,Results!B:L,4,FALSE))</f>
        <v> 5.31,7</v>
      </c>
    </row>
    <row r="97" spans="1:9" ht="15">
      <c r="A97" s="202">
        <f t="shared" si="1"/>
        <v>90</v>
      </c>
      <c r="B97" s="225">
        <f>COUNTIF($D$1:D96,D97)+1</f>
        <v>14</v>
      </c>
      <c r="C97" s="203">
        <v>107</v>
      </c>
      <c r="D97" s="204" t="str">
        <f>VLOOKUP(C97,'Champ Classes'!A:B,2,FALSE)</f>
        <v>2WD-VT</v>
      </c>
      <c r="E97" s="205" t="str">
        <f>CONCATENATE(VLOOKUP(C97,Startlist!B:H,3,FALSE)," / ",VLOOKUP(C97,Startlist!B:H,4,FALSE))</f>
        <v>Hardi Link / Morten Raamat</v>
      </c>
      <c r="F97" s="206" t="str">
        <f>VLOOKUP(C97,Startlist!B:F,5,FALSE)</f>
        <v>EST</v>
      </c>
      <c r="G97" s="205" t="str">
        <f>VLOOKUP(C97,Startlist!B:H,7,FALSE)</f>
        <v>BMW 318 IS</v>
      </c>
      <c r="H97" s="205" t="str">
        <f>IF(VLOOKUP(C97,Startlist!B:H,6,FALSE)="","",VLOOKUP(C97,Startlist!B:H,6,FALSE))</f>
        <v>Hardi Link</v>
      </c>
      <c r="I97" s="207" t="str">
        <f>IF(VLOOKUP(C97,Results!B:L,4,FALSE)="","Retired",VLOOKUP(C97,Results!B:L,4,FALSE))</f>
        <v> 5.31,9</v>
      </c>
    </row>
    <row r="98" spans="1:9" ht="15">
      <c r="A98" s="202">
        <f t="shared" si="1"/>
        <v>91</v>
      </c>
      <c r="B98" s="225">
        <f>COUNTIF($D$1:D97,D98)+1</f>
        <v>14</v>
      </c>
      <c r="C98" s="203">
        <v>6</v>
      </c>
      <c r="D98" s="204" t="str">
        <f>VLOOKUP(C98,'Champ Classes'!A:B,2,FALSE)</f>
        <v>J16</v>
      </c>
      <c r="E98" s="205" t="str">
        <f>CONCATENATE(VLOOKUP(C98,Startlist!B:H,3,FALSE)," / ",VLOOKUP(C98,Startlist!B:H,4,FALSE))</f>
        <v>Grete Mia Koha / Taavi Koha</v>
      </c>
      <c r="F98" s="206" t="str">
        <f>VLOOKUP(C98,Startlist!B:F,5,FALSE)</f>
        <v>EST</v>
      </c>
      <c r="G98" s="205" t="str">
        <f>VLOOKUP(C98,Startlist!B:H,7,FALSE)</f>
        <v>Ford Fiesta</v>
      </c>
      <c r="H98" s="205" t="str">
        <f>IF(VLOOKUP(C98,Startlist!B:H,6,FALSE)="","",VLOOKUP(C98,Startlist!B:H,6,FALSE))</f>
        <v>CRC</v>
      </c>
      <c r="I98" s="207" t="str">
        <f>IF(VLOOKUP(C98,Results!B:L,4,FALSE)="","Retired",VLOOKUP(C98,Results!B:L,4,FALSE))</f>
        <v> 5.32,6</v>
      </c>
    </row>
    <row r="99" spans="1:9" ht="15">
      <c r="A99" s="202">
        <f t="shared" si="1"/>
        <v>92</v>
      </c>
      <c r="B99" s="225">
        <f>COUNTIF($D$1:D98,D99)+1</f>
        <v>6</v>
      </c>
      <c r="C99" s="203">
        <v>111</v>
      </c>
      <c r="D99" s="204" t="str">
        <f>VLOOKUP(C99,'Champ Classes'!A:B,2,FALSE)</f>
        <v>2WD-VE</v>
      </c>
      <c r="E99" s="205" t="str">
        <f>CONCATENATE(VLOOKUP(C99,Startlist!B:H,3,FALSE)," / ",VLOOKUP(C99,Startlist!B:H,4,FALSE))</f>
        <v>Raido Värik / Margus Havik</v>
      </c>
      <c r="F99" s="206" t="str">
        <f>VLOOKUP(C99,Startlist!B:F,5,FALSE)</f>
        <v>EST</v>
      </c>
      <c r="G99" s="205" t="str">
        <f>VLOOKUP(C99,Startlist!B:H,7,FALSE)</f>
        <v>Toyota Yaris</v>
      </c>
      <c r="H99" s="205" t="str">
        <f>IF(VLOOKUP(C99,Startlist!B:H,6,FALSE)="","",VLOOKUP(C99,Startlist!B:H,6,FALSE))</f>
        <v>Raido Värik</v>
      </c>
      <c r="I99" s="207" t="str">
        <f>IF(VLOOKUP(C99,Results!B:L,4,FALSE)="","Retired",VLOOKUP(C99,Results!B:L,4,FALSE))</f>
        <v> 5.33,7</v>
      </c>
    </row>
    <row r="100" spans="1:9" ht="15">
      <c r="A100" s="202">
        <f t="shared" si="1"/>
        <v>93</v>
      </c>
      <c r="B100" s="225">
        <f>COUNTIF($D$1:D99,D100)+1</f>
        <v>7</v>
      </c>
      <c r="C100" s="203">
        <v>103</v>
      </c>
      <c r="D100" s="204" t="str">
        <f>VLOOKUP(C100,'Champ Classes'!A:B,2,FALSE)</f>
        <v>2WD-VE</v>
      </c>
      <c r="E100" s="205" t="str">
        <f>CONCATENATE(VLOOKUP(C100,Startlist!B:H,3,FALSE)," / ",VLOOKUP(C100,Startlist!B:H,4,FALSE))</f>
        <v>Juhan Oks / Janek Kahro</v>
      </c>
      <c r="F100" s="206" t="str">
        <f>VLOOKUP(C100,Startlist!B:F,5,FALSE)</f>
        <v>EST</v>
      </c>
      <c r="G100" s="205" t="str">
        <f>VLOOKUP(C100,Startlist!B:H,7,FALSE)</f>
        <v>Toyota Corolla</v>
      </c>
      <c r="H100" s="205" t="str">
        <f>IF(VLOOKUP(C100,Startlist!B:H,6,FALSE)="","",VLOOKUP(C100,Startlist!B:H,6,FALSE))</f>
        <v>Rehvidpluss</v>
      </c>
      <c r="I100" s="207" t="str">
        <f>IF(VLOOKUP(C100,Results!B:L,4,FALSE)="","Retired",VLOOKUP(C100,Results!B:L,4,FALSE))</f>
        <v> 5.35,8</v>
      </c>
    </row>
    <row r="101" spans="1:9" ht="15">
      <c r="A101" s="202">
        <f t="shared" si="1"/>
        <v>94</v>
      </c>
      <c r="B101" s="225">
        <f>COUNTIF($D$1:D100,D101)+1</f>
        <v>15</v>
      </c>
      <c r="C101" s="203">
        <v>24</v>
      </c>
      <c r="D101" s="204" t="str">
        <f>VLOOKUP(C101,'Champ Classes'!A:B,2,FALSE)</f>
        <v>J16</v>
      </c>
      <c r="E101" s="205" t="str">
        <f>CONCATENATE(VLOOKUP(C101,Startlist!B:H,3,FALSE)," / ",VLOOKUP(C101,Startlist!B:H,4,FALSE))</f>
        <v>Henry Tegova / Andreas Liimann</v>
      </c>
      <c r="F101" s="206" t="str">
        <f>VLOOKUP(C101,Startlist!B:F,5,FALSE)</f>
        <v>EST</v>
      </c>
      <c r="G101" s="205" t="str">
        <f>VLOOKUP(C101,Startlist!B:H,7,FALSE)</f>
        <v>Ford Fiesta</v>
      </c>
      <c r="H101" s="205" t="str">
        <f>IF(VLOOKUP(C101,Startlist!B:H,6,FALSE)="","",VLOOKUP(C101,Startlist!B:H,6,FALSE))</f>
        <v>HT Racing Estonia</v>
      </c>
      <c r="I101" s="207" t="str">
        <f>IF(VLOOKUP(C101,Results!B:L,4,FALSE)="","Retired",VLOOKUP(C101,Results!B:L,4,FALSE))</f>
        <v> 5.36,0</v>
      </c>
    </row>
    <row r="102" spans="1:9" ht="15">
      <c r="A102" s="202">
        <f t="shared" si="1"/>
        <v>95</v>
      </c>
      <c r="B102" s="225">
        <f>COUNTIF($D$1:D101,D102)+1</f>
        <v>16</v>
      </c>
      <c r="C102" s="203">
        <v>1</v>
      </c>
      <c r="D102" s="204" t="str">
        <f>VLOOKUP(C102,'Champ Classes'!A:B,2,FALSE)</f>
        <v>J16</v>
      </c>
      <c r="E102" s="205" t="str">
        <f>CONCATENATE(VLOOKUP(C102,Startlist!B:H,3,FALSE)," / ",VLOOKUP(C102,Startlist!B:H,4,FALSE))</f>
        <v>Henry Heinam / Urmo Heinam</v>
      </c>
      <c r="F102" s="206" t="str">
        <f>VLOOKUP(C102,Startlist!B:F,5,FALSE)</f>
        <v>EST</v>
      </c>
      <c r="G102" s="205" t="str">
        <f>VLOOKUP(C102,Startlist!B:H,7,FALSE)</f>
        <v>BMW 316</v>
      </c>
      <c r="H102" s="205" t="str">
        <f>IF(VLOOKUP(C102,Startlist!B:H,6,FALSE)="","",VLOOKUP(C102,Startlist!B:H,6,FALSE))</f>
        <v>Urmo Heinam</v>
      </c>
      <c r="I102" s="207" t="str">
        <f>IF(VLOOKUP(C102,Results!B:L,4,FALSE)="","Retired",VLOOKUP(C102,Results!B:L,4,FALSE))</f>
        <v> 5.37,0</v>
      </c>
    </row>
    <row r="103" spans="1:9" ht="15">
      <c r="A103" s="202">
        <f aca="true" t="shared" si="2" ref="A103:A118">A102+1</f>
        <v>96</v>
      </c>
      <c r="B103" s="225">
        <f>COUNTIF($D$1:D102,D103)+1</f>
        <v>17</v>
      </c>
      <c r="C103" s="203">
        <v>17</v>
      </c>
      <c r="D103" s="204" t="str">
        <f>VLOOKUP(C103,'Champ Classes'!A:B,2,FALSE)</f>
        <v>J16</v>
      </c>
      <c r="E103" s="205" t="str">
        <f>CONCATENATE(VLOOKUP(C103,Startlist!B:H,3,FALSE)," / ",VLOOKUP(C103,Startlist!B:H,4,FALSE))</f>
        <v>Martaliisa Meindorf / Janek Vallask</v>
      </c>
      <c r="F103" s="206" t="str">
        <f>VLOOKUP(C103,Startlist!B:F,5,FALSE)</f>
        <v>EST</v>
      </c>
      <c r="G103" s="205" t="str">
        <f>VLOOKUP(C103,Startlist!B:H,7,FALSE)</f>
        <v>Ford Fiesta</v>
      </c>
      <c r="H103" s="205" t="str">
        <f>IF(VLOOKUP(C103,Startlist!B:H,6,FALSE)="","",VLOOKUP(C103,Startlist!B:H,6,FALSE))</f>
        <v>Hõbemägi Motorsport</v>
      </c>
      <c r="I103" s="207" t="str">
        <f>IF(VLOOKUP(C103,Results!B:L,4,FALSE)="","Retired",VLOOKUP(C103,Results!B:L,4,FALSE))</f>
        <v> 5.38,7</v>
      </c>
    </row>
    <row r="104" spans="1:9" ht="15">
      <c r="A104" s="202">
        <f t="shared" si="2"/>
        <v>97</v>
      </c>
      <c r="B104" s="225">
        <f>COUNTIF($D$1:D103,D104)+1</f>
        <v>18</v>
      </c>
      <c r="C104" s="203">
        <v>29</v>
      </c>
      <c r="D104" s="204" t="str">
        <f>VLOOKUP(C104,'Champ Classes'!A:B,2,FALSE)</f>
        <v>J16</v>
      </c>
      <c r="E104" s="205" t="str">
        <f>CONCATENATE(VLOOKUP(C104,Startlist!B:H,3,FALSE)," / ",VLOOKUP(C104,Startlist!B:H,4,FALSE))</f>
        <v>Rainer Raun / Targo Raun</v>
      </c>
      <c r="F104" s="206" t="str">
        <f>VLOOKUP(C104,Startlist!B:F,5,FALSE)</f>
        <v>EST</v>
      </c>
      <c r="G104" s="205" t="str">
        <f>VLOOKUP(C104,Startlist!B:H,7,FALSE)</f>
        <v>Honda Civic</v>
      </c>
      <c r="H104" s="205" t="str">
        <f>IF(VLOOKUP(C104,Startlist!B:H,6,FALSE)="","",VLOOKUP(C104,Startlist!B:H,6,FALSE))</f>
        <v>Thule Motorsport</v>
      </c>
      <c r="I104" s="207" t="str">
        <f>IF(VLOOKUP(C104,Results!B:L,4,FALSE)="","Retired",VLOOKUP(C104,Results!B:L,4,FALSE))</f>
        <v> 5.39,1</v>
      </c>
    </row>
    <row r="105" spans="1:9" ht="15">
      <c r="A105" s="202">
        <f t="shared" si="2"/>
        <v>98</v>
      </c>
      <c r="B105" s="225">
        <f>COUNTIF($D$1:D104,D105)+1</f>
        <v>19</v>
      </c>
      <c r="C105" s="203">
        <v>7</v>
      </c>
      <c r="D105" s="204" t="str">
        <f>VLOOKUP(C105,'Champ Classes'!A:B,2,FALSE)</f>
        <v>J16</v>
      </c>
      <c r="E105" s="205" t="str">
        <f>CONCATENATE(VLOOKUP(C105,Startlist!B:H,3,FALSE)," / ",VLOOKUP(C105,Startlist!B:H,4,FALSE))</f>
        <v>Taavi Metsmaa / Uno Metsmaa</v>
      </c>
      <c r="F105" s="206" t="str">
        <f>VLOOKUP(C105,Startlist!B:F,5,FALSE)</f>
        <v>EST</v>
      </c>
      <c r="G105" s="205" t="str">
        <f>VLOOKUP(C105,Startlist!B:H,7,FALSE)</f>
        <v>Ford Fiesta</v>
      </c>
      <c r="H105" s="205" t="str">
        <f>IF(VLOOKUP(C105,Startlist!B:H,6,FALSE)="","",VLOOKUP(C105,Startlist!B:H,6,FALSE))</f>
        <v>Uno Metsmaa</v>
      </c>
      <c r="I105" s="207" t="str">
        <f>IF(VLOOKUP(C105,Results!B:L,4,FALSE)="","Retired",VLOOKUP(C105,Results!B:L,4,FALSE))</f>
        <v> 5.41,5</v>
      </c>
    </row>
    <row r="106" spans="1:9" ht="15">
      <c r="A106" s="202">
        <f t="shared" si="2"/>
        <v>99</v>
      </c>
      <c r="B106" s="225">
        <f>COUNTIF($D$1:D105,D106)+1</f>
        <v>2</v>
      </c>
      <c r="C106" s="203">
        <v>115</v>
      </c>
      <c r="D106" s="204" t="str">
        <f>VLOOKUP(C106,'Champ Classes'!A:B,2,FALSE)</f>
        <v>Naised</v>
      </c>
      <c r="E106" s="205" t="str">
        <f>CONCATENATE(VLOOKUP(C106,Startlist!B:H,3,FALSE)," / ",VLOOKUP(C106,Startlist!B:H,4,FALSE))</f>
        <v>Aira Lepp / Aneta Liik</v>
      </c>
      <c r="F106" s="206" t="str">
        <f>VLOOKUP(C106,Startlist!B:F,5,FALSE)</f>
        <v>EST</v>
      </c>
      <c r="G106" s="205" t="str">
        <f>VLOOKUP(C106,Startlist!B:H,7,FALSE)</f>
        <v>Nissan Sunny</v>
      </c>
      <c r="H106" s="205" t="str">
        <f>IF(VLOOKUP(C106,Startlist!B:H,6,FALSE)="","",VLOOKUP(C106,Startlist!B:H,6,FALSE))</f>
        <v>Thule Motorsport</v>
      </c>
      <c r="I106" s="207" t="str">
        <f>IF(VLOOKUP(C106,Results!B:L,4,FALSE)="","Retired",VLOOKUP(C106,Results!B:L,4,FALSE))</f>
        <v> 5.44,8</v>
      </c>
    </row>
    <row r="107" spans="1:9" ht="15">
      <c r="A107" s="202">
        <f t="shared" si="2"/>
        <v>100</v>
      </c>
      <c r="B107" s="225">
        <f>COUNTIF($D$1:D106,D107)+1</f>
        <v>4</v>
      </c>
      <c r="C107" s="203">
        <v>122</v>
      </c>
      <c r="D107" s="204" t="str">
        <f>VLOOKUP(C107,'Champ Classes'!A:B,2,FALSE)</f>
        <v>SU</v>
      </c>
      <c r="E107" s="205" t="str">
        <f>CONCATENATE(VLOOKUP(C107,Startlist!B:H,3,FALSE)," / ",VLOOKUP(C107,Startlist!B:H,4,FALSE))</f>
        <v>Reigo Rannak / Jörgen Pukk</v>
      </c>
      <c r="F107" s="206" t="str">
        <f>VLOOKUP(C107,Startlist!B:F,5,FALSE)</f>
        <v>EST</v>
      </c>
      <c r="G107" s="205" t="str">
        <f>VLOOKUP(C107,Startlist!B:H,7,FALSE)</f>
        <v>Lada 2105</v>
      </c>
      <c r="H107" s="205">
        <f>IF(VLOOKUP(C107,Startlist!B:H,6,FALSE)="","",VLOOKUP(C107,Startlist!B:H,6,FALSE))</f>
      </c>
      <c r="I107" s="207" t="str">
        <f>IF(VLOOKUP(C107,Results!B:L,4,FALSE)="","Retired",VLOOKUP(C107,Results!B:L,4,FALSE))</f>
        <v> 5.45,0</v>
      </c>
    </row>
    <row r="108" spans="1:9" ht="15">
      <c r="A108" s="202">
        <f t="shared" si="2"/>
        <v>101</v>
      </c>
      <c r="B108" s="225">
        <f>COUNTIF($D$1:D107,D108)+1</f>
        <v>7</v>
      </c>
      <c r="C108" s="203">
        <v>4</v>
      </c>
      <c r="D108" s="204" t="str">
        <f>VLOOKUP(C108,'Champ Classes'!A:B,2,FALSE)</f>
        <v>J18</v>
      </c>
      <c r="E108" s="205" t="str">
        <f>CONCATENATE(VLOOKUP(C108,Startlist!B:H,3,FALSE)," / ",VLOOKUP(C108,Startlist!B:H,4,FALSE))</f>
        <v>Mart Sermann / Kaspar Raudsik</v>
      </c>
      <c r="F108" s="206" t="str">
        <f>VLOOKUP(C108,Startlist!B:F,5,FALSE)</f>
        <v>EST</v>
      </c>
      <c r="G108" s="205" t="str">
        <f>VLOOKUP(C108,Startlist!B:H,7,FALSE)</f>
        <v>BMW 316</v>
      </c>
      <c r="H108" s="205" t="str">
        <f>IF(VLOOKUP(C108,Startlist!B:H,6,FALSE)="","",VLOOKUP(C108,Startlist!B:H,6,FALSE))</f>
        <v>Rapla Garaaz</v>
      </c>
      <c r="I108" s="207" t="str">
        <f>IF(VLOOKUP(C108,Results!B:L,4,FALSE)="","Retired",VLOOKUP(C108,Results!B:L,4,FALSE))</f>
        <v> 5.45,7</v>
      </c>
    </row>
    <row r="109" spans="1:9" ht="15">
      <c r="A109" s="202">
        <f t="shared" si="2"/>
        <v>102</v>
      </c>
      <c r="B109" s="225">
        <f>COUNTIF($D$1:D108,D109)+1</f>
        <v>23</v>
      </c>
      <c r="C109" s="203">
        <v>66</v>
      </c>
      <c r="D109" s="204" t="str">
        <f>VLOOKUP(C109,'Champ Classes'!A:B,2,FALSE)</f>
        <v>2WD-ST</v>
      </c>
      <c r="E109" s="205" t="str">
        <f>CONCATENATE(VLOOKUP(C109,Startlist!B:H,3,FALSE)," / ",VLOOKUP(C109,Startlist!B:H,4,FALSE))</f>
        <v>Meelis Hõim / Maigro Rehberg</v>
      </c>
      <c r="F109" s="206" t="str">
        <f>VLOOKUP(C109,Startlist!B:F,5,FALSE)</f>
        <v>EST</v>
      </c>
      <c r="G109" s="205" t="str">
        <f>VLOOKUP(C109,Startlist!B:H,7,FALSE)</f>
        <v>BMW 325I</v>
      </c>
      <c r="H109" s="205">
        <f>IF(VLOOKUP(C109,Startlist!B:H,6,FALSE)="","",VLOOKUP(C109,Startlist!B:H,6,FALSE))</f>
      </c>
      <c r="I109" s="207" t="str">
        <f>IF(VLOOKUP(C109,Results!B:L,4,FALSE)="","Retired",VLOOKUP(C109,Results!B:L,4,FALSE))</f>
        <v> 5.45,8</v>
      </c>
    </row>
    <row r="110" spans="1:9" ht="15">
      <c r="A110" s="202">
        <f t="shared" si="2"/>
        <v>103</v>
      </c>
      <c r="B110" s="225">
        <f>COUNTIF($D$1:D109,D110)+1</f>
        <v>20</v>
      </c>
      <c r="C110" s="203">
        <v>2</v>
      </c>
      <c r="D110" s="204" t="str">
        <f>VLOOKUP(C110,'Champ Classes'!A:B,2,FALSE)</f>
        <v>J16</v>
      </c>
      <c r="E110" s="205" t="str">
        <f>CONCATENATE(VLOOKUP(C110,Startlist!B:H,3,FALSE)," / ",VLOOKUP(C110,Startlist!B:H,4,FALSE))</f>
        <v>Jako Samm / Kaimar Taal</v>
      </c>
      <c r="F110" s="206" t="str">
        <f>VLOOKUP(C110,Startlist!B:F,5,FALSE)</f>
        <v>EST</v>
      </c>
      <c r="G110" s="205" t="str">
        <f>VLOOKUP(C110,Startlist!B:H,7,FALSE)</f>
        <v>Citroen C2</v>
      </c>
      <c r="H110" s="205" t="str">
        <f>IF(VLOOKUP(C110,Startlist!B:H,6,FALSE)="","",VLOOKUP(C110,Startlist!B:H,6,FALSE))</f>
        <v>G.M.Racing SK</v>
      </c>
      <c r="I110" s="207" t="str">
        <f>IF(VLOOKUP(C110,Results!B:L,4,FALSE)="","Retired",VLOOKUP(C110,Results!B:L,4,FALSE))</f>
        <v> 5.46,5</v>
      </c>
    </row>
    <row r="111" spans="1:9" ht="15">
      <c r="A111" s="202">
        <f t="shared" si="2"/>
        <v>104</v>
      </c>
      <c r="B111" s="225">
        <f>COUNTIF($D$1:D110,D111)+1</f>
        <v>2</v>
      </c>
      <c r="C111" s="203">
        <v>128</v>
      </c>
      <c r="D111" s="204" t="str">
        <f>VLOOKUP(C111,'Champ Classes'!A:B,2,FALSE)</f>
        <v>2WD-Sport</v>
      </c>
      <c r="E111" s="205" t="str">
        <f>CONCATENATE(VLOOKUP(C111,Startlist!B:H,3,FALSE)," / ",VLOOKUP(C111,Startlist!B:H,4,FALSE))</f>
        <v>Rain Kuuskmann / Karol Pert</v>
      </c>
      <c r="F111" s="206" t="str">
        <f>VLOOKUP(C111,Startlist!B:F,5,FALSE)</f>
        <v>EST</v>
      </c>
      <c r="G111" s="205" t="str">
        <f>VLOOKUP(C111,Startlist!B:H,7,FALSE)</f>
        <v>BMW 316I</v>
      </c>
      <c r="H111" s="205" t="str">
        <f>IF(VLOOKUP(C111,Startlist!B:H,6,FALSE)="","",VLOOKUP(C111,Startlist!B:H,6,FALSE))</f>
        <v>Kaur Motorsport</v>
      </c>
      <c r="I111" s="207" t="str">
        <f>IF(VLOOKUP(C111,Results!B:L,4,FALSE)="","Retired",VLOOKUP(C111,Results!B:L,4,FALSE))</f>
        <v> 5.48,0</v>
      </c>
    </row>
    <row r="112" spans="1:9" ht="15">
      <c r="A112" s="202">
        <f t="shared" si="2"/>
        <v>105</v>
      </c>
      <c r="B112" s="225">
        <f>COUNTIF($D$1:D111,D112)+1</f>
        <v>8</v>
      </c>
      <c r="C112" s="203">
        <v>116</v>
      </c>
      <c r="D112" s="204" t="str">
        <f>VLOOKUP(C112,'Champ Classes'!A:B,2,FALSE)</f>
        <v>2WD-VE</v>
      </c>
      <c r="E112" s="205" t="str">
        <f>CONCATENATE(VLOOKUP(C112,Startlist!B:H,3,FALSE)," / ",VLOOKUP(C112,Startlist!B:H,4,FALSE))</f>
        <v>Kaido Märss / Andrus Sipelgas</v>
      </c>
      <c r="F112" s="206" t="str">
        <f>VLOOKUP(C112,Startlist!B:F,5,FALSE)</f>
        <v>EST</v>
      </c>
      <c r="G112" s="205" t="str">
        <f>VLOOKUP(C112,Startlist!B:H,7,FALSE)</f>
        <v>Volkswagen Golf</v>
      </c>
      <c r="H112" s="205" t="str">
        <f>IF(VLOOKUP(C112,Startlist!B:H,6,FALSE)="","",VLOOKUP(C112,Startlist!B:H,6,FALSE))</f>
        <v>Kaido Märss</v>
      </c>
      <c r="I112" s="207" t="str">
        <f>IF(VLOOKUP(C112,Results!B:L,4,FALSE)="","Retired",VLOOKUP(C112,Results!B:L,4,FALSE))</f>
        <v> 5.53,3</v>
      </c>
    </row>
    <row r="113" spans="1:9" ht="15">
      <c r="A113" s="202">
        <f t="shared" si="2"/>
        <v>106</v>
      </c>
      <c r="B113" s="225">
        <f>COUNTIF($D$1:D112,D113)+1</f>
        <v>3</v>
      </c>
      <c r="C113" s="203">
        <v>110</v>
      </c>
      <c r="D113" s="204" t="str">
        <f>VLOOKUP(C113,'Champ Classes'!A:B,2,FALSE)</f>
        <v>Naised</v>
      </c>
      <c r="E113" s="205" t="str">
        <f>CONCATENATE(VLOOKUP(C113,Startlist!B:H,3,FALSE)," / ",VLOOKUP(C113,Startlist!B:H,4,FALSE))</f>
        <v>Triinu Tammel / Karoliina Tammel</v>
      </c>
      <c r="F113" s="206" t="str">
        <f>VLOOKUP(C113,Startlist!B:F,5,FALSE)</f>
        <v>EST</v>
      </c>
      <c r="G113" s="205" t="str">
        <f>VLOOKUP(C113,Startlist!B:H,7,FALSE)</f>
        <v>Ford Fiesta</v>
      </c>
      <c r="H113" s="205" t="str">
        <f>IF(VLOOKUP(C113,Startlist!B:H,6,FALSE)="","",VLOOKUP(C113,Startlist!B:H,6,FALSE))</f>
        <v>Thule Motorsport</v>
      </c>
      <c r="I113" s="207" t="str">
        <f>IF(VLOOKUP(C113,Results!B:L,4,FALSE)="","Retired",VLOOKUP(C113,Results!B:L,4,FALSE))</f>
        <v> 5.53,5</v>
      </c>
    </row>
    <row r="114" spans="1:9" ht="15">
      <c r="A114" s="202">
        <f t="shared" si="2"/>
        <v>107</v>
      </c>
      <c r="B114" s="225">
        <f>COUNTIF($D$1:D113,D114)+1</f>
        <v>21</v>
      </c>
      <c r="C114" s="203">
        <v>12</v>
      </c>
      <c r="D114" s="204" t="str">
        <f>VLOOKUP(C114,'Champ Classes'!A:B,2,FALSE)</f>
        <v>J16</v>
      </c>
      <c r="E114" s="205" t="str">
        <f>CONCATENATE(VLOOKUP(C114,Startlist!B:H,3,FALSE)," / ",VLOOKUP(C114,Startlist!B:H,4,FALSE))</f>
        <v>Albert Ako Kokk / Romet Reisin</v>
      </c>
      <c r="F114" s="206" t="str">
        <f>VLOOKUP(C114,Startlist!B:F,5,FALSE)</f>
        <v>EST</v>
      </c>
      <c r="G114" s="205" t="str">
        <f>VLOOKUP(C114,Startlist!B:H,7,FALSE)</f>
        <v>Ford Fiesta</v>
      </c>
      <c r="H114" s="205" t="str">
        <f>IF(VLOOKUP(C114,Startlist!B:H,6,FALSE)="","",VLOOKUP(C114,Startlist!B:H,6,FALSE))</f>
        <v>Marko Kokk</v>
      </c>
      <c r="I114" s="207" t="str">
        <f>IF(VLOOKUP(C114,Results!B:L,4,FALSE)="","Retired",VLOOKUP(C114,Results!B:L,4,FALSE))</f>
        <v> 5.59,0</v>
      </c>
    </row>
    <row r="115" spans="1:9" ht="15">
      <c r="A115" s="202">
        <f t="shared" si="2"/>
        <v>108</v>
      </c>
      <c r="B115" s="225">
        <f>COUNTIF($D$1:D114,D115)+1</f>
        <v>22</v>
      </c>
      <c r="C115" s="203">
        <v>9</v>
      </c>
      <c r="D115" s="204" t="str">
        <f>VLOOKUP(C115,'Champ Classes'!A:B,2,FALSE)</f>
        <v>J16</v>
      </c>
      <c r="E115" s="205" t="str">
        <f>CONCATENATE(VLOOKUP(C115,Startlist!B:H,3,FALSE)," / ",VLOOKUP(C115,Startlist!B:H,4,FALSE))</f>
        <v>Mattias Kõrge / Timmu Kõrge</v>
      </c>
      <c r="F115" s="206" t="str">
        <f>VLOOKUP(C115,Startlist!B:F,5,FALSE)</f>
        <v>EST</v>
      </c>
      <c r="G115" s="205" t="str">
        <f>VLOOKUP(C115,Startlist!B:H,7,FALSE)</f>
        <v>Ford Fiesta</v>
      </c>
      <c r="H115" s="205" t="str">
        <f>IF(VLOOKUP(C115,Startlist!B:H,6,FALSE)="","",VLOOKUP(C115,Startlist!B:H,6,FALSE))</f>
        <v>A1M Motorsport</v>
      </c>
      <c r="I115" s="207" t="str">
        <f>IF(VLOOKUP(C115,Results!B:L,4,FALSE)="","Retired",VLOOKUP(C115,Results!B:L,4,FALSE))</f>
        <v> 6.03,9</v>
      </c>
    </row>
    <row r="116" spans="1:9" ht="15">
      <c r="A116" s="202">
        <f t="shared" si="2"/>
        <v>109</v>
      </c>
      <c r="B116" s="225">
        <f>COUNTIF($D$1:D115,D116)+1</f>
        <v>23</v>
      </c>
      <c r="C116" s="203">
        <v>19</v>
      </c>
      <c r="D116" s="204" t="str">
        <f>VLOOKUP(C116,'Champ Classes'!A:B,2,FALSE)</f>
        <v>J16</v>
      </c>
      <c r="E116" s="205" t="str">
        <f>CONCATENATE(VLOOKUP(C116,Startlist!B:H,3,FALSE)," / ",VLOOKUP(C116,Startlist!B:H,4,FALSE))</f>
        <v>Marten Meindorf / Sten Kiilberg</v>
      </c>
      <c r="F116" s="206" t="str">
        <f>VLOOKUP(C116,Startlist!B:F,5,FALSE)</f>
        <v>EST</v>
      </c>
      <c r="G116" s="205" t="str">
        <f>VLOOKUP(C116,Startlist!B:H,7,FALSE)</f>
        <v>Peugeot 206</v>
      </c>
      <c r="H116" s="205" t="str">
        <f>IF(VLOOKUP(C116,Startlist!B:H,6,FALSE)="","",VLOOKUP(C116,Startlist!B:H,6,FALSE))</f>
        <v>Marten Meindorf</v>
      </c>
      <c r="I116" s="207" t="str">
        <f>IF(VLOOKUP(C116,Results!B:L,4,FALSE)="","Retired",VLOOKUP(C116,Results!B:L,4,FALSE))</f>
        <v> 6.05,3</v>
      </c>
    </row>
    <row r="117" spans="1:9" ht="15">
      <c r="A117" s="202">
        <f t="shared" si="2"/>
        <v>110</v>
      </c>
      <c r="B117" s="225">
        <f>COUNTIF($D$1:D116,D117)+1</f>
        <v>24</v>
      </c>
      <c r="C117" s="203">
        <v>5</v>
      </c>
      <c r="D117" s="204" t="str">
        <f>VLOOKUP(C117,'Champ Classes'!A:B,2,FALSE)</f>
        <v>J16</v>
      </c>
      <c r="E117" s="205" t="str">
        <f>CONCATENATE(VLOOKUP(C117,Startlist!B:H,3,FALSE)," / ",VLOOKUP(C117,Startlist!B:H,4,FALSE))</f>
        <v>Kenneth Rauk / Martin Rauk</v>
      </c>
      <c r="F117" s="206" t="str">
        <f>VLOOKUP(C117,Startlist!B:F,5,FALSE)</f>
        <v>EST</v>
      </c>
      <c r="G117" s="205" t="str">
        <f>VLOOKUP(C117,Startlist!B:H,7,FALSE)</f>
        <v>Toyota Yaris</v>
      </c>
      <c r="H117" s="205" t="str">
        <f>IF(VLOOKUP(C117,Startlist!B:H,6,FALSE)="","",VLOOKUP(C117,Startlist!B:H,6,FALSE))</f>
        <v>Martin Rauk</v>
      </c>
      <c r="I117" s="207" t="str">
        <f>IF(VLOOKUP(C117,Results!B:L,4,FALSE)="","Retired",VLOOKUP(C117,Results!B:L,4,FALSE))</f>
        <v> 6.12,8</v>
      </c>
    </row>
    <row r="118" spans="1:9" ht="15">
      <c r="A118" s="202">
        <f t="shared" si="2"/>
        <v>111</v>
      </c>
      <c r="B118" s="225">
        <f>COUNTIF($D$1:D117,D118)+1</f>
        <v>25</v>
      </c>
      <c r="C118" s="203">
        <v>14</v>
      </c>
      <c r="D118" s="204" t="str">
        <f>VLOOKUP(C118,'Champ Classes'!A:B,2,FALSE)</f>
        <v>J16</v>
      </c>
      <c r="E118" s="205" t="str">
        <f>CONCATENATE(VLOOKUP(C118,Startlist!B:H,3,FALSE)," / ",VLOOKUP(C118,Startlist!B:H,4,FALSE))</f>
        <v>Rasmus Rauk / Neeme Koppel</v>
      </c>
      <c r="F118" s="206" t="str">
        <f>VLOOKUP(C118,Startlist!B:F,5,FALSE)</f>
        <v>EST</v>
      </c>
      <c r="G118" s="205" t="str">
        <f>VLOOKUP(C118,Startlist!B:H,7,FALSE)</f>
        <v>Nissan Sunny</v>
      </c>
      <c r="H118" s="205" t="str">
        <f>IF(VLOOKUP(C118,Startlist!B:H,6,FALSE)="","",VLOOKUP(C118,Startlist!B:H,6,FALSE))</f>
        <v>Thule Motorsport</v>
      </c>
      <c r="I118" s="207" t="str">
        <f>IF(VLOOKUP(C118,Results!B:L,4,FALSE)="","Retired",VLOOKUP(C118,Results!B:L,4,FALSE))</f>
        <v>15.56,3</v>
      </c>
    </row>
  </sheetData>
  <sheetProtection/>
  <autoFilter ref="C7:I118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00390625" style="183" customWidth="1"/>
    <col min="2" max="2" width="11.00390625" style="183" customWidth="1"/>
    <col min="3" max="3" width="11.28125" style="183" customWidth="1"/>
    <col min="4" max="4" width="27.00390625" style="183" customWidth="1"/>
    <col min="5" max="5" width="11.140625" style="183" customWidth="1"/>
    <col min="6" max="16384" width="9.140625" style="183" customWidth="1"/>
  </cols>
  <sheetData>
    <row r="1" spans="1:4" ht="15">
      <c r="A1" s="182" t="s">
        <v>658</v>
      </c>
      <c r="B1" s="182" t="s">
        <v>659</v>
      </c>
      <c r="C1" s="182" t="s">
        <v>660</v>
      </c>
      <c r="D1" s="182" t="s">
        <v>661</v>
      </c>
    </row>
    <row r="2" spans="1:5" ht="15">
      <c r="A2" s="184">
        <v>1</v>
      </c>
      <c r="B2" s="185" t="s">
        <v>678</v>
      </c>
      <c r="C2" s="184" t="s">
        <v>678</v>
      </c>
      <c r="D2" s="186" t="s">
        <v>892</v>
      </c>
      <c r="E2" s="183">
        <f>IF(VLOOKUP(A2,Startlist!B:C,2,FALSE)=C2,"","ERINEV")</f>
      </c>
    </row>
    <row r="3" spans="1:5" ht="15">
      <c r="A3" s="184">
        <v>2</v>
      </c>
      <c r="B3" s="185" t="s">
        <v>678</v>
      </c>
      <c r="C3" s="184" t="s">
        <v>678</v>
      </c>
      <c r="D3" s="186" t="s">
        <v>894</v>
      </c>
      <c r="E3" s="183">
        <f>IF(VLOOKUP(A3,Startlist!B:C,2,FALSE)=C3,"","ERINEV")</f>
      </c>
    </row>
    <row r="4" spans="1:5" ht="15">
      <c r="A4" s="184">
        <v>3</v>
      </c>
      <c r="B4" s="185" t="s">
        <v>678</v>
      </c>
      <c r="C4" s="184" t="s">
        <v>678</v>
      </c>
      <c r="D4" s="186" t="s">
        <v>897</v>
      </c>
      <c r="E4" s="183">
        <f>IF(VLOOKUP(A4,Startlist!B:C,2,FALSE)=C4,"","ERINEV")</f>
      </c>
    </row>
    <row r="5" spans="1:5" ht="15">
      <c r="A5" s="184">
        <v>4</v>
      </c>
      <c r="B5" s="185" t="s">
        <v>675</v>
      </c>
      <c r="C5" s="184" t="s">
        <v>675</v>
      </c>
      <c r="D5" s="186" t="s">
        <v>898</v>
      </c>
      <c r="E5" s="183">
        <f>IF(VLOOKUP(A5,Startlist!B:C,2,FALSE)=C5,"","ERINEV")</f>
      </c>
    </row>
    <row r="6" spans="1:5" ht="15">
      <c r="A6" s="184">
        <v>5</v>
      </c>
      <c r="B6" s="185" t="s">
        <v>678</v>
      </c>
      <c r="C6" s="184" t="s">
        <v>678</v>
      </c>
      <c r="D6" s="186" t="s">
        <v>695</v>
      </c>
      <c r="E6" s="183">
        <f>IF(VLOOKUP(A6,Startlist!B:C,2,FALSE)=C6,"","ERINEV")</f>
      </c>
    </row>
    <row r="7" spans="1:5" ht="15">
      <c r="A7" s="184">
        <v>6</v>
      </c>
      <c r="B7" s="185" t="s">
        <v>678</v>
      </c>
      <c r="C7" s="184" t="s">
        <v>678</v>
      </c>
      <c r="D7" s="186" t="s">
        <v>1211</v>
      </c>
      <c r="E7" s="183">
        <f>IF(VLOOKUP(A7,Startlist!B:C,2,FALSE)=C7,"","ERINEV")</f>
      </c>
    </row>
    <row r="8" spans="1:5" ht="15">
      <c r="A8" s="184">
        <v>7</v>
      </c>
      <c r="B8" s="185" t="s">
        <v>678</v>
      </c>
      <c r="C8" s="184" t="s">
        <v>678</v>
      </c>
      <c r="D8" s="186" t="s">
        <v>1133</v>
      </c>
      <c r="E8" s="183">
        <f>IF(VLOOKUP(A8,Startlist!B:C,2,FALSE)=C8,"","ERINEV")</f>
      </c>
    </row>
    <row r="9" spans="1:5" ht="15">
      <c r="A9" s="184">
        <v>9</v>
      </c>
      <c r="B9" s="185" t="s">
        <v>678</v>
      </c>
      <c r="C9" s="184" t="s">
        <v>678</v>
      </c>
      <c r="D9" s="186" t="s">
        <v>735</v>
      </c>
      <c r="E9" s="183">
        <f>IF(VLOOKUP(A9,Startlist!B:C,2,FALSE)=C9,"","ERINEV")</f>
      </c>
    </row>
    <row r="10" spans="1:5" ht="15">
      <c r="A10" s="184">
        <v>10</v>
      </c>
      <c r="B10" s="185" t="s">
        <v>678</v>
      </c>
      <c r="C10" s="184" t="s">
        <v>678</v>
      </c>
      <c r="D10" s="186" t="s">
        <v>1213</v>
      </c>
      <c r="E10" s="183">
        <f>IF(VLOOKUP(A10,Startlist!B:C,2,FALSE)=C10,"","ERINEV")</f>
      </c>
    </row>
    <row r="11" spans="1:5" ht="15">
      <c r="A11" s="184">
        <v>11</v>
      </c>
      <c r="B11" s="185" t="s">
        <v>678</v>
      </c>
      <c r="C11" s="184" t="s">
        <v>678</v>
      </c>
      <c r="D11" s="186" t="s">
        <v>758</v>
      </c>
      <c r="E11" s="183">
        <f>IF(VLOOKUP(A11,Startlist!B:C,2,FALSE)=C11,"","ERINEV")</f>
      </c>
    </row>
    <row r="12" spans="1:5" ht="15">
      <c r="A12" s="184">
        <v>12</v>
      </c>
      <c r="B12" s="185" t="s">
        <v>678</v>
      </c>
      <c r="C12" s="184" t="s">
        <v>678</v>
      </c>
      <c r="D12" s="186" t="s">
        <v>1055</v>
      </c>
      <c r="E12" s="183">
        <f>IF(VLOOKUP(A12,Startlist!B:C,2,FALSE)=C12,"","ERINEV")</f>
      </c>
    </row>
    <row r="13" spans="1:5" ht="15">
      <c r="A13" s="184">
        <v>14</v>
      </c>
      <c r="B13" s="185" t="s">
        <v>678</v>
      </c>
      <c r="C13" s="184" t="s">
        <v>678</v>
      </c>
      <c r="D13" s="186" t="s">
        <v>1130</v>
      </c>
      <c r="E13" s="183">
        <f>IF(VLOOKUP(A13,Startlist!B:C,2,FALSE)=C13,"","ERINEV")</f>
      </c>
    </row>
    <row r="14" spans="1:5" ht="15">
      <c r="A14" s="184">
        <v>15</v>
      </c>
      <c r="B14" s="185" t="s">
        <v>678</v>
      </c>
      <c r="C14" s="184" t="s">
        <v>678</v>
      </c>
      <c r="D14" s="186" t="s">
        <v>786</v>
      </c>
      <c r="E14" s="183">
        <f>IF(VLOOKUP(A14,Startlist!B:C,2,FALSE)=C14,"","ERINEV")</f>
      </c>
    </row>
    <row r="15" spans="1:5" ht="15">
      <c r="A15" s="184">
        <v>16</v>
      </c>
      <c r="B15" s="185" t="s">
        <v>678</v>
      </c>
      <c r="C15" s="184" t="s">
        <v>678</v>
      </c>
      <c r="D15" s="186" t="s">
        <v>1135</v>
      </c>
      <c r="E15" s="183">
        <f>IF(VLOOKUP(A15,Startlist!B:C,2,FALSE)=C15,"","ERINEV")</f>
      </c>
    </row>
    <row r="16" spans="1:5" ht="15">
      <c r="A16" s="184">
        <v>17</v>
      </c>
      <c r="B16" s="185" t="s">
        <v>678</v>
      </c>
      <c r="C16" s="184" t="s">
        <v>678</v>
      </c>
      <c r="D16" s="186" t="s">
        <v>1136</v>
      </c>
      <c r="E16" s="183">
        <f>IF(VLOOKUP(A16,Startlist!B:C,2,FALSE)=C16,"","ERINEV")</f>
      </c>
    </row>
    <row r="17" spans="1:5" ht="15">
      <c r="A17" s="184">
        <v>18</v>
      </c>
      <c r="B17" s="185" t="s">
        <v>678</v>
      </c>
      <c r="C17" s="184" t="s">
        <v>678</v>
      </c>
      <c r="D17" s="186" t="s">
        <v>1139</v>
      </c>
      <c r="E17" s="183">
        <f>IF(VLOOKUP(A17,Startlist!B:C,2,FALSE)=C17,"","ERINEV")</f>
      </c>
    </row>
    <row r="18" spans="1:5" ht="15">
      <c r="A18" s="184">
        <v>19</v>
      </c>
      <c r="B18" s="185" t="s">
        <v>678</v>
      </c>
      <c r="C18" s="184" t="s">
        <v>678</v>
      </c>
      <c r="D18" s="186" t="s">
        <v>1132</v>
      </c>
      <c r="E18" s="183">
        <f>IF(VLOOKUP(A18,Startlist!B:C,2,FALSE)=C18,"","ERINEV")</f>
      </c>
    </row>
    <row r="19" spans="1:5" ht="15">
      <c r="A19" s="184">
        <v>20</v>
      </c>
      <c r="B19" s="185" t="s">
        <v>678</v>
      </c>
      <c r="C19" s="184" t="s">
        <v>678</v>
      </c>
      <c r="D19" s="186" t="s">
        <v>1128</v>
      </c>
      <c r="E19" s="183">
        <f>IF(VLOOKUP(A19,Startlist!B:C,2,FALSE)=C19,"","ERINEV")</f>
      </c>
    </row>
    <row r="20" spans="1:5" ht="15">
      <c r="A20" s="184">
        <v>21</v>
      </c>
      <c r="B20" s="185" t="s">
        <v>678</v>
      </c>
      <c r="C20" s="184" t="s">
        <v>678</v>
      </c>
      <c r="D20" s="186" t="s">
        <v>698</v>
      </c>
      <c r="E20" s="183">
        <f>IF(VLOOKUP(A20,Startlist!B:C,2,FALSE)=C20,"","ERINEV")</f>
      </c>
    </row>
    <row r="21" spans="1:5" ht="15">
      <c r="A21" s="184">
        <v>22</v>
      </c>
      <c r="B21" s="185" t="s">
        <v>675</v>
      </c>
      <c r="C21" s="184" t="s">
        <v>675</v>
      </c>
      <c r="D21" s="186" t="s">
        <v>905</v>
      </c>
      <c r="E21" s="183">
        <f>IF(VLOOKUP(A21,Startlist!B:C,2,FALSE)=C21,"","ERINEV")</f>
      </c>
    </row>
    <row r="22" spans="1:5" ht="15">
      <c r="A22" s="184">
        <v>23</v>
      </c>
      <c r="B22" s="185" t="s">
        <v>678</v>
      </c>
      <c r="C22" s="184" t="s">
        <v>678</v>
      </c>
      <c r="D22" s="186" t="s">
        <v>734</v>
      </c>
      <c r="E22" s="183">
        <f>IF(VLOOKUP(A22,Startlist!B:C,2,FALSE)=C22,"","ERINEV")</f>
      </c>
    </row>
    <row r="23" spans="1:5" ht="15">
      <c r="A23" s="184">
        <v>24</v>
      </c>
      <c r="B23" s="185" t="s">
        <v>678</v>
      </c>
      <c r="C23" s="184" t="s">
        <v>678</v>
      </c>
      <c r="D23" s="186" t="s">
        <v>1141</v>
      </c>
      <c r="E23" s="183">
        <f>IF(VLOOKUP(A23,Startlist!B:C,2,FALSE)=C23,"","ERINEV")</f>
      </c>
    </row>
    <row r="24" spans="1:5" ht="15">
      <c r="A24" s="184">
        <v>25</v>
      </c>
      <c r="B24" s="185" t="s">
        <v>675</v>
      </c>
      <c r="C24" s="184" t="s">
        <v>675</v>
      </c>
      <c r="D24" s="186" t="s">
        <v>647</v>
      </c>
      <c r="E24" s="183">
        <f>IF(VLOOKUP(A24,Startlist!B:C,2,FALSE)=C24,"","ERINEV")</f>
      </c>
    </row>
    <row r="25" spans="1:5" ht="15">
      <c r="A25" s="184">
        <v>26</v>
      </c>
      <c r="B25" s="185" t="s">
        <v>678</v>
      </c>
      <c r="C25" s="184" t="s">
        <v>678</v>
      </c>
      <c r="D25" s="186" t="s">
        <v>1138</v>
      </c>
      <c r="E25" s="183">
        <f>IF(VLOOKUP(A25,Startlist!B:C,2,FALSE)=C25,"","ERINEV")</f>
      </c>
    </row>
    <row r="26" spans="1:5" ht="15">
      <c r="A26" s="184">
        <v>27</v>
      </c>
      <c r="B26" s="185" t="s">
        <v>678</v>
      </c>
      <c r="C26" s="184" t="s">
        <v>678</v>
      </c>
      <c r="D26" s="186" t="s">
        <v>1056</v>
      </c>
      <c r="E26" s="183">
        <f>IF(VLOOKUP(A26,Startlist!B:C,2,FALSE)=C26,"","ERINEV")</f>
      </c>
    </row>
    <row r="27" spans="1:5" ht="15">
      <c r="A27" s="184">
        <v>28</v>
      </c>
      <c r="B27" s="185" t="s">
        <v>678</v>
      </c>
      <c r="C27" s="184" t="s">
        <v>678</v>
      </c>
      <c r="D27" s="186" t="s">
        <v>760</v>
      </c>
      <c r="E27" s="183">
        <f>IF(VLOOKUP(A27,Startlist!B:C,2,FALSE)=C27,"","ERINEV")</f>
      </c>
    </row>
    <row r="28" spans="1:5" ht="15">
      <c r="A28" s="184">
        <v>29</v>
      </c>
      <c r="B28" s="185" t="s">
        <v>678</v>
      </c>
      <c r="C28" s="184" t="s">
        <v>678</v>
      </c>
      <c r="D28" s="186" t="s">
        <v>757</v>
      </c>
      <c r="E28" s="183">
        <f>IF(VLOOKUP(A28,Startlist!B:C,2,FALSE)=C28,"","ERINEV")</f>
      </c>
    </row>
    <row r="29" spans="1:5" ht="15">
      <c r="A29" s="187">
        <v>30</v>
      </c>
      <c r="B29" s="185" t="s">
        <v>675</v>
      </c>
      <c r="C29" s="184" t="s">
        <v>675</v>
      </c>
      <c r="D29" s="186" t="s">
        <v>648</v>
      </c>
      <c r="E29" s="183">
        <f>IF(VLOOKUP(A29,Startlist!B:C,2,FALSE)=C29,"","ERINEV")</f>
      </c>
    </row>
    <row r="30" spans="1:5" ht="15">
      <c r="A30" s="184">
        <v>31</v>
      </c>
      <c r="B30" s="185" t="s">
        <v>675</v>
      </c>
      <c r="C30" s="184" t="s">
        <v>675</v>
      </c>
      <c r="D30" s="186" t="s">
        <v>1142</v>
      </c>
      <c r="E30" s="183">
        <f>IF(VLOOKUP(A30,Startlist!B:C,2,FALSE)=C30,"","ERINEV")</f>
      </c>
    </row>
    <row r="31" spans="1:5" ht="15">
      <c r="A31" s="184">
        <v>32</v>
      </c>
      <c r="B31" s="185" t="s">
        <v>678</v>
      </c>
      <c r="C31" s="184" t="s">
        <v>678</v>
      </c>
      <c r="D31" s="186" t="s">
        <v>1216</v>
      </c>
      <c r="E31" s="183">
        <f>IF(VLOOKUP(A31,Startlist!B:C,2,FALSE)=C31,"","ERINEV")</f>
      </c>
    </row>
    <row r="32" spans="1:5" ht="15">
      <c r="A32" s="184">
        <v>33</v>
      </c>
      <c r="B32" s="185" t="s">
        <v>675</v>
      </c>
      <c r="C32" s="184" t="s">
        <v>675</v>
      </c>
      <c r="D32" s="186" t="s">
        <v>1217</v>
      </c>
      <c r="E32" s="183">
        <f>IF(VLOOKUP(A32,Startlist!B:C,2,FALSE)=C32,"","ERINEV")</f>
      </c>
    </row>
    <row r="33" spans="1:5" ht="15">
      <c r="A33" s="184">
        <v>34</v>
      </c>
      <c r="B33" s="185" t="s">
        <v>675</v>
      </c>
      <c r="C33" s="184" t="s">
        <v>675</v>
      </c>
      <c r="D33" s="186" t="s">
        <v>651</v>
      </c>
      <c r="E33" s="183">
        <f>IF(VLOOKUP(A33,Startlist!B:C,2,FALSE)=C33,"","ERINEV")</f>
      </c>
    </row>
    <row r="34" spans="1:5" ht="15">
      <c r="A34" s="184">
        <v>35</v>
      </c>
      <c r="B34" s="185" t="s">
        <v>678</v>
      </c>
      <c r="C34" s="184" t="s">
        <v>678</v>
      </c>
      <c r="D34" s="186" t="s">
        <v>803</v>
      </c>
      <c r="E34" s="183">
        <f>IF(VLOOKUP(A34,Startlist!B:C,2,FALSE)=C34,"","ERINEV")</f>
      </c>
    </row>
    <row r="35" spans="1:5" ht="15">
      <c r="A35" s="184">
        <v>36</v>
      </c>
      <c r="B35" s="185" t="s">
        <v>675</v>
      </c>
      <c r="C35" s="184" t="s">
        <v>675</v>
      </c>
      <c r="D35" s="186" t="s">
        <v>759</v>
      </c>
      <c r="E35" s="183">
        <f>IF(VLOOKUP(A35,Startlist!B:C,2,FALSE)=C35,"","ERINEV")</f>
      </c>
    </row>
    <row r="36" spans="1:5" ht="15">
      <c r="A36" s="184">
        <v>37</v>
      </c>
      <c r="B36" s="185" t="s">
        <v>674</v>
      </c>
      <c r="C36" s="184" t="s">
        <v>674</v>
      </c>
      <c r="D36" s="186" t="s">
        <v>1174</v>
      </c>
      <c r="E36" s="183">
        <f>IF(VLOOKUP(A36,Startlist!B:C,2,FALSE)=C36,"","ERINEV")</f>
      </c>
    </row>
    <row r="37" spans="1:5" ht="15">
      <c r="A37" s="184">
        <v>38</v>
      </c>
      <c r="B37" s="185" t="s">
        <v>662</v>
      </c>
      <c r="C37" s="184" t="s">
        <v>654</v>
      </c>
      <c r="D37" s="186" t="s">
        <v>911</v>
      </c>
      <c r="E37" s="183">
        <f>IF(VLOOKUP(A37,Startlist!B:C,2,FALSE)=C37,"","ERINEV")</f>
      </c>
    </row>
    <row r="38" spans="1:5" ht="15">
      <c r="A38" s="184">
        <v>39</v>
      </c>
      <c r="B38" s="185" t="s">
        <v>663</v>
      </c>
      <c r="C38" s="184" t="s">
        <v>652</v>
      </c>
      <c r="D38" s="186" t="s">
        <v>1179</v>
      </c>
      <c r="E38" s="183">
        <f>IF(VLOOKUP(A38,Startlist!B:C,2,FALSE)=C38,"","ERINEV")</f>
      </c>
    </row>
    <row r="39" spans="1:5" ht="15">
      <c r="A39" s="184">
        <v>40</v>
      </c>
      <c r="B39" s="185" t="s">
        <v>674</v>
      </c>
      <c r="C39" s="184" t="s">
        <v>674</v>
      </c>
      <c r="D39" s="186" t="s">
        <v>1210</v>
      </c>
      <c r="E39" s="183">
        <f>IF(VLOOKUP(A39,Startlist!B:C,2,FALSE)=C39,"","ERINEV")</f>
      </c>
    </row>
    <row r="40" spans="1:5" ht="15">
      <c r="A40" s="184">
        <v>41</v>
      </c>
      <c r="B40" s="185" t="s">
        <v>674</v>
      </c>
      <c r="C40" s="184" t="s">
        <v>674</v>
      </c>
      <c r="D40" s="186" t="s">
        <v>764</v>
      </c>
      <c r="E40" s="183">
        <f>IF(VLOOKUP(A40,Startlist!B:C,2,FALSE)=C40,"","ERINEV")</f>
      </c>
    </row>
    <row r="41" spans="1:5" ht="15">
      <c r="A41" s="184">
        <v>42</v>
      </c>
      <c r="B41" s="185" t="s">
        <v>674</v>
      </c>
      <c r="C41" s="184" t="s">
        <v>674</v>
      </c>
      <c r="D41" s="186" t="s">
        <v>1197</v>
      </c>
      <c r="E41" s="183">
        <f>IF(VLOOKUP(A41,Startlist!B:C,2,FALSE)=C41,"","ERINEV")</f>
      </c>
    </row>
    <row r="42" spans="1:5" ht="15">
      <c r="A42" s="184">
        <v>43</v>
      </c>
      <c r="B42" s="185" t="s">
        <v>674</v>
      </c>
      <c r="C42" s="184" t="s">
        <v>674</v>
      </c>
      <c r="D42" s="186" t="s">
        <v>766</v>
      </c>
      <c r="E42" s="183">
        <f>IF(VLOOKUP(A42,Startlist!B:C,2,FALSE)=C42,"","ERINEV")</f>
      </c>
    </row>
    <row r="43" spans="1:5" ht="15">
      <c r="A43" s="184">
        <v>44</v>
      </c>
      <c r="B43" s="185" t="s">
        <v>663</v>
      </c>
      <c r="C43" s="184" t="s">
        <v>652</v>
      </c>
      <c r="D43" s="186" t="s">
        <v>738</v>
      </c>
      <c r="E43" s="183">
        <f>IF(VLOOKUP(A43,Startlist!B:C,2,FALSE)=C43,"","ERINEV")</f>
      </c>
    </row>
    <row r="44" spans="1:5" ht="15">
      <c r="A44" s="184">
        <v>45</v>
      </c>
      <c r="B44" s="185" t="s">
        <v>674</v>
      </c>
      <c r="C44" s="184" t="s">
        <v>674</v>
      </c>
      <c r="D44" s="186" t="s">
        <v>1207</v>
      </c>
      <c r="E44" s="183">
        <f>IF(VLOOKUP(A44,Startlist!B:C,2,FALSE)=C44,"","ERINEV")</f>
      </c>
    </row>
    <row r="45" spans="1:5" ht="15">
      <c r="A45" s="184">
        <v>46</v>
      </c>
      <c r="B45" s="185" t="s">
        <v>663</v>
      </c>
      <c r="C45" s="184" t="s">
        <v>652</v>
      </c>
      <c r="D45" s="186" t="s">
        <v>1205</v>
      </c>
      <c r="E45" s="183">
        <f>IF(VLOOKUP(A45,Startlist!B:C,2,FALSE)=C45,"","ERINEV")</f>
      </c>
    </row>
    <row r="46" spans="1:5" ht="15">
      <c r="A46" s="184">
        <v>47</v>
      </c>
      <c r="B46" s="185" t="s">
        <v>674</v>
      </c>
      <c r="C46" s="184" t="s">
        <v>674</v>
      </c>
      <c r="D46" s="186" t="s">
        <v>763</v>
      </c>
      <c r="E46" s="183">
        <f>IF(VLOOKUP(A46,Startlist!B:C,2,FALSE)=C46,"","ERINEV")</f>
      </c>
    </row>
    <row r="47" spans="1:5" ht="15">
      <c r="A47" s="184">
        <v>48</v>
      </c>
      <c r="B47" s="185" t="s">
        <v>662</v>
      </c>
      <c r="C47" s="184" t="s">
        <v>654</v>
      </c>
      <c r="D47" s="186" t="s">
        <v>923</v>
      </c>
      <c r="E47" s="183">
        <f>IF(VLOOKUP(A47,Startlist!B:C,2,FALSE)=C47,"","ERINEV")</f>
      </c>
    </row>
    <row r="48" spans="1:5" ht="15">
      <c r="A48" s="184">
        <v>49</v>
      </c>
      <c r="B48" s="185" t="s">
        <v>663</v>
      </c>
      <c r="C48" s="184" t="s">
        <v>652</v>
      </c>
      <c r="D48" s="186" t="s">
        <v>1147</v>
      </c>
      <c r="E48" s="183">
        <f>IF(VLOOKUP(A48,Startlist!B:C,2,FALSE)=C48,"","ERINEV")</f>
      </c>
    </row>
    <row r="49" spans="1:5" ht="15">
      <c r="A49" s="184">
        <v>50</v>
      </c>
      <c r="B49" s="185" t="s">
        <v>663</v>
      </c>
      <c r="C49" s="184" t="s">
        <v>652</v>
      </c>
      <c r="D49" s="186" t="s">
        <v>1121</v>
      </c>
      <c r="E49" s="183">
        <f>IF(VLOOKUP(A49,Startlist!B:C,2,FALSE)=C49,"","ERINEV")</f>
      </c>
    </row>
    <row r="50" spans="1:5" ht="15">
      <c r="A50" s="184">
        <v>51</v>
      </c>
      <c r="B50" s="185" t="s">
        <v>674</v>
      </c>
      <c r="C50" s="184" t="s">
        <v>674</v>
      </c>
      <c r="D50" s="186" t="s">
        <v>831</v>
      </c>
      <c r="E50" s="183">
        <f>IF(VLOOKUP(A50,Startlist!B:C,2,FALSE)=C50,"","ERINEV")</f>
      </c>
    </row>
    <row r="51" spans="1:5" ht="15">
      <c r="A51" s="184">
        <v>52</v>
      </c>
      <c r="B51" s="185" t="s">
        <v>663</v>
      </c>
      <c r="C51" s="184" t="s">
        <v>652</v>
      </c>
      <c r="D51" s="186" t="s">
        <v>929</v>
      </c>
      <c r="E51" s="183">
        <f>IF(VLOOKUP(A51,Startlist!B:C,2,FALSE)=C51,"","ERINEV")</f>
      </c>
    </row>
    <row r="52" spans="1:5" ht="15">
      <c r="A52" s="184">
        <v>53</v>
      </c>
      <c r="B52" s="185" t="s">
        <v>664</v>
      </c>
      <c r="C52" s="184" t="s">
        <v>653</v>
      </c>
      <c r="D52" s="186" t="s">
        <v>1178</v>
      </c>
      <c r="E52" s="183">
        <f>IF(VLOOKUP(A52,Startlist!B:C,2,FALSE)=C52,"","ERINEV")</f>
      </c>
    </row>
    <row r="53" spans="1:5" ht="15">
      <c r="A53" s="184">
        <v>54</v>
      </c>
      <c r="B53" s="185" t="s">
        <v>663</v>
      </c>
      <c r="C53" s="184" t="s">
        <v>652</v>
      </c>
      <c r="D53" s="186" t="s">
        <v>703</v>
      </c>
      <c r="E53" s="183">
        <f>IF(VLOOKUP(A53,Startlist!B:C,2,FALSE)=C53,"","ERINEV")</f>
      </c>
    </row>
    <row r="54" spans="1:5" ht="15">
      <c r="A54" s="184">
        <v>55</v>
      </c>
      <c r="B54" s="185" t="s">
        <v>663</v>
      </c>
      <c r="C54" s="184" t="s">
        <v>652</v>
      </c>
      <c r="D54" s="186" t="s">
        <v>706</v>
      </c>
      <c r="E54" s="183">
        <f>IF(VLOOKUP(A54,Startlist!B:C,2,FALSE)=C54,"","ERINEV")</f>
      </c>
    </row>
    <row r="55" spans="1:5" ht="15">
      <c r="A55" s="184">
        <v>56</v>
      </c>
      <c r="B55" s="185" t="s">
        <v>674</v>
      </c>
      <c r="C55" s="184" t="s">
        <v>674</v>
      </c>
      <c r="D55" s="186" t="s">
        <v>767</v>
      </c>
      <c r="E55" s="183">
        <f>IF(VLOOKUP(A55,Startlist!B:C,2,FALSE)=C55,"","ERINEV")</f>
      </c>
    </row>
    <row r="56" spans="1:5" ht="15">
      <c r="A56" s="184">
        <v>57</v>
      </c>
      <c r="B56" s="185" t="s">
        <v>663</v>
      </c>
      <c r="C56" s="184" t="s">
        <v>652</v>
      </c>
      <c r="D56" s="186" t="s">
        <v>938</v>
      </c>
      <c r="E56" s="183">
        <f>IF(VLOOKUP(A56,Startlist!B:C,2,FALSE)=C56,"","ERINEV")</f>
      </c>
    </row>
    <row r="57" spans="1:5" ht="15">
      <c r="A57" s="184">
        <v>58</v>
      </c>
      <c r="B57" s="185" t="s">
        <v>674</v>
      </c>
      <c r="C57" s="184" t="s">
        <v>674</v>
      </c>
      <c r="D57" s="186" t="s">
        <v>1184</v>
      </c>
      <c r="E57" s="183">
        <f>IF(VLOOKUP(A57,Startlist!B:C,2,FALSE)=C57,"","ERINEV")</f>
      </c>
    </row>
    <row r="58" spans="1:5" ht="15">
      <c r="A58" s="184">
        <v>60</v>
      </c>
      <c r="B58" s="185" t="s">
        <v>663</v>
      </c>
      <c r="C58" s="184" t="s">
        <v>652</v>
      </c>
      <c r="D58" s="186" t="s">
        <v>1152</v>
      </c>
      <c r="E58" s="183">
        <f>IF(VLOOKUP(A58,Startlist!B:C,2,FALSE)=C58,"","ERINEV")</f>
      </c>
    </row>
    <row r="59" spans="1:5" ht="15">
      <c r="A59" s="184">
        <v>61</v>
      </c>
      <c r="B59" s="185" t="s">
        <v>663</v>
      </c>
      <c r="C59" s="184" t="s">
        <v>652</v>
      </c>
      <c r="D59" s="186" t="s">
        <v>771</v>
      </c>
      <c r="E59" s="183">
        <f>IF(VLOOKUP(A59,Startlist!B:C,2,FALSE)=C59,"","ERINEV")</f>
      </c>
    </row>
    <row r="60" spans="1:5" ht="15">
      <c r="A60" s="184">
        <v>62</v>
      </c>
      <c r="B60" s="185" t="s">
        <v>664</v>
      </c>
      <c r="C60" s="184" t="s">
        <v>653</v>
      </c>
      <c r="D60" s="186" t="s">
        <v>1180</v>
      </c>
      <c r="E60" s="183">
        <f>IF(VLOOKUP(A60,Startlist!B:C,2,FALSE)=C60,"","ERINEV")</f>
      </c>
    </row>
    <row r="61" spans="1:5" ht="15">
      <c r="A61" s="184">
        <v>63</v>
      </c>
      <c r="B61" s="185" t="s">
        <v>664</v>
      </c>
      <c r="C61" s="184" t="s">
        <v>653</v>
      </c>
      <c r="D61" s="186" t="s">
        <v>761</v>
      </c>
      <c r="E61" s="183">
        <f>IF(VLOOKUP(A61,Startlist!B:C,2,FALSE)=C61,"","ERINEV")</f>
      </c>
    </row>
    <row r="62" spans="1:5" ht="15">
      <c r="A62" s="184">
        <v>64</v>
      </c>
      <c r="B62" s="185" t="s">
        <v>662</v>
      </c>
      <c r="C62" s="184" t="s">
        <v>654</v>
      </c>
      <c r="D62" s="186" t="s">
        <v>1150</v>
      </c>
      <c r="E62" s="183">
        <f>IF(VLOOKUP(A62,Startlist!B:C,2,FALSE)=C62,"","ERINEV")</f>
      </c>
    </row>
    <row r="63" spans="1:5" ht="15">
      <c r="A63" s="184">
        <v>65</v>
      </c>
      <c r="B63" s="185" t="s">
        <v>663</v>
      </c>
      <c r="C63" s="184" t="s">
        <v>652</v>
      </c>
      <c r="D63" s="186" t="s">
        <v>948</v>
      </c>
      <c r="E63" s="183">
        <f>IF(VLOOKUP(A63,Startlist!B:C,2,FALSE)=C63,"","ERINEV")</f>
      </c>
    </row>
    <row r="64" spans="1:5" ht="15">
      <c r="A64" s="184">
        <v>66</v>
      </c>
      <c r="B64" s="185" t="s">
        <v>663</v>
      </c>
      <c r="C64" s="184" t="s">
        <v>652</v>
      </c>
      <c r="D64" s="186" t="s">
        <v>736</v>
      </c>
      <c r="E64" s="183">
        <f>IF(VLOOKUP(A64,Startlist!B:C,2,FALSE)=C64,"","ERINEV")</f>
      </c>
    </row>
    <row r="65" spans="1:5" ht="15">
      <c r="A65" s="184">
        <v>67</v>
      </c>
      <c r="B65" s="185" t="s">
        <v>662</v>
      </c>
      <c r="C65" s="184" t="s">
        <v>654</v>
      </c>
      <c r="D65" s="186" t="s">
        <v>762</v>
      </c>
      <c r="E65" s="183">
        <f>IF(VLOOKUP(A65,Startlist!B:C,2,FALSE)=C65,"","ERINEV")</f>
      </c>
    </row>
    <row r="66" spans="1:5" ht="15">
      <c r="A66" s="184">
        <v>68</v>
      </c>
      <c r="B66" s="185" t="s">
        <v>664</v>
      </c>
      <c r="C66" s="184" t="s">
        <v>653</v>
      </c>
      <c r="D66" s="186" t="s">
        <v>953</v>
      </c>
      <c r="E66" s="183">
        <f>IF(VLOOKUP(A66,Startlist!B:C,2,FALSE)=C66,"","ERINEV")</f>
      </c>
    </row>
    <row r="67" spans="1:5" ht="15">
      <c r="A67" s="184">
        <v>70</v>
      </c>
      <c r="B67" s="185" t="s">
        <v>663</v>
      </c>
      <c r="C67" s="184" t="s">
        <v>652</v>
      </c>
      <c r="D67" s="186" t="s">
        <v>957</v>
      </c>
      <c r="E67" s="183">
        <f>IF(VLOOKUP(A67,Startlist!B:C,2,FALSE)=C67,"","ERINEV")</f>
      </c>
    </row>
    <row r="68" spans="1:5" ht="15">
      <c r="A68" s="184">
        <v>71</v>
      </c>
      <c r="B68" s="185" t="s">
        <v>674</v>
      </c>
      <c r="C68" s="184" t="s">
        <v>674</v>
      </c>
      <c r="D68" s="186" t="s">
        <v>960</v>
      </c>
      <c r="E68" s="183">
        <f>IF(VLOOKUP(A68,Startlist!B:C,2,FALSE)=C68,"","ERINEV")</f>
      </c>
    </row>
    <row r="69" spans="1:5" ht="15">
      <c r="A69" s="184">
        <v>72</v>
      </c>
      <c r="B69" s="185" t="s">
        <v>665</v>
      </c>
      <c r="C69" s="184" t="s">
        <v>655</v>
      </c>
      <c r="D69" s="186" t="s">
        <v>657</v>
      </c>
      <c r="E69" s="183">
        <f>IF(VLOOKUP(A69,Startlist!B:C,2,FALSE)=C69,"","ERINEV")</f>
      </c>
    </row>
    <row r="70" spans="1:5" ht="15">
      <c r="A70" s="184">
        <v>73</v>
      </c>
      <c r="B70" s="185" t="s">
        <v>664</v>
      </c>
      <c r="C70" s="184" t="s">
        <v>653</v>
      </c>
      <c r="D70" s="186" t="s">
        <v>656</v>
      </c>
      <c r="E70" s="183">
        <f>IF(VLOOKUP(A70,Startlist!B:C,2,FALSE)=C70,"","ERINEV")</f>
      </c>
    </row>
    <row r="71" spans="1:5" ht="15">
      <c r="A71" s="184">
        <v>74</v>
      </c>
      <c r="B71" s="185" t="s">
        <v>662</v>
      </c>
      <c r="C71" s="184" t="s">
        <v>654</v>
      </c>
      <c r="D71" s="186" t="s">
        <v>1204</v>
      </c>
      <c r="E71" s="183">
        <f>IF(VLOOKUP(A71,Startlist!B:C,2,FALSE)=C71,"","ERINEV")</f>
      </c>
    </row>
    <row r="72" spans="1:5" ht="15">
      <c r="A72" s="184">
        <v>75</v>
      </c>
      <c r="B72" s="185" t="s">
        <v>665</v>
      </c>
      <c r="C72" s="184" t="s">
        <v>655</v>
      </c>
      <c r="D72" s="186" t="s">
        <v>1154</v>
      </c>
      <c r="E72" s="183">
        <f>IF(VLOOKUP(A72,Startlist!B:C,2,FALSE)=C72,"","ERINEV")</f>
      </c>
    </row>
    <row r="73" spans="1:5" ht="15">
      <c r="A73" s="184">
        <v>76</v>
      </c>
      <c r="B73" s="185" t="s">
        <v>663</v>
      </c>
      <c r="C73" s="184" t="s">
        <v>652</v>
      </c>
      <c r="D73" s="186" t="s">
        <v>1157</v>
      </c>
      <c r="E73" s="183">
        <f>IF(VLOOKUP(A73,Startlist!B:C,2,FALSE)=C73,"","ERINEV")</f>
      </c>
    </row>
    <row r="74" spans="1:5" ht="15">
      <c r="A74" s="184">
        <v>77</v>
      </c>
      <c r="B74" s="185" t="s">
        <v>662</v>
      </c>
      <c r="C74" s="184" t="s">
        <v>654</v>
      </c>
      <c r="D74" s="186" t="s">
        <v>1218</v>
      </c>
      <c r="E74" s="183">
        <f>IF(VLOOKUP(A74,Startlist!B:C,2,FALSE)=C74,"","ERINEV")</f>
      </c>
    </row>
    <row r="75" spans="1:5" ht="15">
      <c r="A75" s="184">
        <v>78</v>
      </c>
      <c r="B75" s="185" t="s">
        <v>662</v>
      </c>
      <c r="C75" s="184" t="s">
        <v>654</v>
      </c>
      <c r="D75" s="186" t="s">
        <v>713</v>
      </c>
      <c r="E75" s="183">
        <f>IF(VLOOKUP(A75,Startlist!B:C,2,FALSE)=C75,"","ERINEV")</f>
      </c>
    </row>
    <row r="76" spans="1:5" ht="15">
      <c r="A76" s="184">
        <v>79</v>
      </c>
      <c r="B76" s="185" t="s">
        <v>662</v>
      </c>
      <c r="C76" s="184" t="s">
        <v>654</v>
      </c>
      <c r="D76" s="186" t="s">
        <v>711</v>
      </c>
      <c r="E76" s="183">
        <f>IF(VLOOKUP(A76,Startlist!B:C,2,FALSE)=C76,"","ERINEV")</f>
      </c>
    </row>
    <row r="77" spans="1:5" ht="15">
      <c r="A77" s="184">
        <v>81</v>
      </c>
      <c r="B77" s="185" t="s">
        <v>665</v>
      </c>
      <c r="C77" s="184" t="s">
        <v>655</v>
      </c>
      <c r="D77" s="186" t="s">
        <v>1159</v>
      </c>
      <c r="E77" s="183">
        <f>IF(VLOOKUP(A77,Startlist!B:C,2,FALSE)=C77,"","ERINEV")</f>
      </c>
    </row>
    <row r="78" spans="1:5" ht="15">
      <c r="A78" s="184">
        <v>82</v>
      </c>
      <c r="B78" s="185" t="s">
        <v>662</v>
      </c>
      <c r="C78" s="184" t="s">
        <v>654</v>
      </c>
      <c r="D78" s="186" t="s">
        <v>979</v>
      </c>
      <c r="E78" s="183">
        <f>IF(VLOOKUP(A78,Startlist!B:C,2,FALSE)=C78,"","ERINEV")</f>
      </c>
    </row>
    <row r="79" spans="1:5" ht="15">
      <c r="A79" s="184">
        <v>83</v>
      </c>
      <c r="B79" s="185" t="s">
        <v>662</v>
      </c>
      <c r="C79" s="184" t="s">
        <v>654</v>
      </c>
      <c r="D79" s="186" t="s">
        <v>765</v>
      </c>
      <c r="E79" s="183">
        <f>IF(VLOOKUP(A79,Startlist!B:C,2,FALSE)=C79,"","ERINEV")</f>
      </c>
    </row>
    <row r="80" spans="1:5" ht="15">
      <c r="A80" s="184">
        <v>84</v>
      </c>
      <c r="B80" s="185" t="s">
        <v>674</v>
      </c>
      <c r="C80" s="184" t="s">
        <v>674</v>
      </c>
      <c r="D80" s="186" t="s">
        <v>730</v>
      </c>
      <c r="E80" s="183">
        <f>IF(VLOOKUP(A80,Startlist!B:C,2,FALSE)=C80,"","ERINEV")</f>
      </c>
    </row>
    <row r="81" spans="1:5" ht="15">
      <c r="A81" s="184">
        <v>85</v>
      </c>
      <c r="B81" s="185" t="s">
        <v>665</v>
      </c>
      <c r="C81" s="184" t="s">
        <v>655</v>
      </c>
      <c r="D81" s="186" t="s">
        <v>1188</v>
      </c>
      <c r="E81" s="183">
        <f>IF(VLOOKUP(A81,Startlist!B:C,2,FALSE)=C81,"","ERINEV")</f>
      </c>
    </row>
    <row r="82" spans="1:5" ht="15">
      <c r="A82" s="184">
        <v>86</v>
      </c>
      <c r="B82" s="185" t="s">
        <v>663</v>
      </c>
      <c r="C82" s="184" t="s">
        <v>652</v>
      </c>
      <c r="D82" s="186" t="s">
        <v>1168</v>
      </c>
      <c r="E82" s="183">
        <f>IF(VLOOKUP(A82,Startlist!B:C,2,FALSE)=C82,"","ERINEV")</f>
      </c>
    </row>
    <row r="83" spans="1:5" ht="15">
      <c r="A83" s="184">
        <v>87</v>
      </c>
      <c r="B83" s="185" t="s">
        <v>665</v>
      </c>
      <c r="C83" s="184" t="s">
        <v>655</v>
      </c>
      <c r="D83" s="186" t="s">
        <v>768</v>
      </c>
      <c r="E83" s="183">
        <f>IF(VLOOKUP(A83,Startlist!B:C,2,FALSE)=C83,"","ERINEV")</f>
      </c>
    </row>
    <row r="84" spans="1:5" ht="15">
      <c r="A84" s="184">
        <v>88</v>
      </c>
      <c r="B84" s="185" t="s">
        <v>662</v>
      </c>
      <c r="C84" s="184" t="s">
        <v>654</v>
      </c>
      <c r="D84" s="186" t="s">
        <v>1165</v>
      </c>
      <c r="E84" s="183">
        <f>IF(VLOOKUP(A84,Startlist!B:C,2,FALSE)=C84,"","ERINEV")</f>
      </c>
    </row>
    <row r="85" spans="1:5" ht="15">
      <c r="A85" s="184">
        <v>89</v>
      </c>
      <c r="B85" s="185" t="s">
        <v>663</v>
      </c>
      <c r="C85" s="184" t="s">
        <v>652</v>
      </c>
      <c r="D85" s="186" t="s">
        <v>992</v>
      </c>
      <c r="E85" s="183">
        <f>IF(VLOOKUP(A85,Startlist!B:C,2,FALSE)=C85,"","ERINEV")</f>
      </c>
    </row>
    <row r="86" spans="1:5" ht="15">
      <c r="A86" s="184">
        <v>90</v>
      </c>
      <c r="B86" s="185" t="s">
        <v>664</v>
      </c>
      <c r="C86" s="184" t="s">
        <v>653</v>
      </c>
      <c r="D86" s="186" t="s">
        <v>871</v>
      </c>
      <c r="E86" s="183">
        <f>IF(VLOOKUP(A86,Startlist!B:C,2,FALSE)=C86,"","ERINEV")</f>
      </c>
    </row>
    <row r="87" spans="1:5" ht="15">
      <c r="A87" s="184">
        <v>91</v>
      </c>
      <c r="B87" s="185" t="s">
        <v>665</v>
      </c>
      <c r="C87" s="184" t="s">
        <v>655</v>
      </c>
      <c r="D87" s="186" t="s">
        <v>1182</v>
      </c>
      <c r="E87" s="183">
        <f>IF(VLOOKUP(A87,Startlist!B:C,2,FALSE)=C87,"","ERINEV")</f>
      </c>
    </row>
    <row r="88" spans="1:5" ht="15">
      <c r="A88" s="184">
        <v>92</v>
      </c>
      <c r="B88" s="185" t="s">
        <v>677</v>
      </c>
      <c r="C88" s="184" t="s">
        <v>677</v>
      </c>
      <c r="D88" s="186" t="s">
        <v>1201</v>
      </c>
      <c r="E88" s="183">
        <f>IF(VLOOKUP(A88,Startlist!B:C,2,FALSE)=C88,"","ERINEV")</f>
      </c>
    </row>
    <row r="89" spans="1:5" ht="15">
      <c r="A89" s="184">
        <v>93</v>
      </c>
      <c r="B89" s="185" t="s">
        <v>677</v>
      </c>
      <c r="C89" s="184" t="s">
        <v>677</v>
      </c>
      <c r="D89" s="186" t="s">
        <v>999</v>
      </c>
      <c r="E89" s="183">
        <f>IF(VLOOKUP(A89,Startlist!B:C,2,FALSE)=C89,"","ERINEV")</f>
      </c>
    </row>
    <row r="90" spans="1:5" ht="15">
      <c r="A90" s="184">
        <v>94</v>
      </c>
      <c r="B90" s="185" t="s">
        <v>665</v>
      </c>
      <c r="C90" s="184" t="s">
        <v>655</v>
      </c>
      <c r="D90" s="186" t="s">
        <v>1190</v>
      </c>
      <c r="E90" s="183">
        <f>IF(VLOOKUP(A90,Startlist!B:C,2,FALSE)=C90,"","ERINEV")</f>
      </c>
    </row>
    <row r="91" spans="1:5" ht="15">
      <c r="A91" s="184">
        <v>95</v>
      </c>
      <c r="B91" s="185" t="s">
        <v>666</v>
      </c>
      <c r="C91" s="184" t="s">
        <v>676</v>
      </c>
      <c r="D91" s="186" t="s">
        <v>714</v>
      </c>
      <c r="E91" s="183">
        <f>IF(VLOOKUP(A91,Startlist!B:C,2,FALSE)=C91,"","ERINEV")</f>
      </c>
    </row>
    <row r="92" spans="1:5" ht="15">
      <c r="A92" s="184">
        <v>96</v>
      </c>
      <c r="B92" s="185" t="s">
        <v>662</v>
      </c>
      <c r="C92" s="184" t="s">
        <v>654</v>
      </c>
      <c r="D92" s="186" t="s">
        <v>718</v>
      </c>
      <c r="E92" s="183">
        <f>IF(VLOOKUP(A92,Startlist!B:C,2,FALSE)=C92,"","ERINEV")</f>
      </c>
    </row>
    <row r="93" spans="1:5" ht="15">
      <c r="A93" s="184">
        <v>97</v>
      </c>
      <c r="B93" s="185" t="s">
        <v>663</v>
      </c>
      <c r="C93" s="184" t="s">
        <v>652</v>
      </c>
      <c r="D93" s="186" t="s">
        <v>1192</v>
      </c>
      <c r="E93" s="183">
        <f>IF(VLOOKUP(A93,Startlist!B:C,2,FALSE)=C93,"","ERINEV")</f>
      </c>
    </row>
    <row r="94" spans="1:5" ht="15">
      <c r="A94" s="184">
        <v>98</v>
      </c>
      <c r="B94" s="185" t="s">
        <v>665</v>
      </c>
      <c r="C94" s="184" t="s">
        <v>655</v>
      </c>
      <c r="D94" s="186" t="s">
        <v>1187</v>
      </c>
      <c r="E94" s="183">
        <f>IF(VLOOKUP(A94,Startlist!B:C,2,FALSE)=C94,"","ERINEV")</f>
      </c>
    </row>
    <row r="95" spans="1:5" ht="15">
      <c r="A95" s="184">
        <v>99</v>
      </c>
      <c r="B95" s="185" t="s">
        <v>677</v>
      </c>
      <c r="C95" s="184" t="s">
        <v>677</v>
      </c>
      <c r="D95" s="186" t="s">
        <v>1162</v>
      </c>
      <c r="E95" s="183">
        <f>IF(VLOOKUP(A95,Startlist!B:C,2,FALSE)=C95,"","ERINEV")</f>
      </c>
    </row>
    <row r="96" spans="1:5" ht="15">
      <c r="A96" s="184">
        <v>101</v>
      </c>
      <c r="B96" s="185" t="s">
        <v>665</v>
      </c>
      <c r="C96" s="184" t="s">
        <v>655</v>
      </c>
      <c r="D96" s="186" t="s">
        <v>1219</v>
      </c>
      <c r="E96" s="183">
        <f>IF(VLOOKUP(A96,Startlist!B:C,2,FALSE)=C96,"","ERINEV")</f>
      </c>
    </row>
    <row r="97" spans="1:5" ht="15">
      <c r="A97" s="184">
        <v>102</v>
      </c>
      <c r="B97" s="185" t="s">
        <v>663</v>
      </c>
      <c r="C97" s="184" t="s">
        <v>652</v>
      </c>
      <c r="D97" s="186" t="s">
        <v>1169</v>
      </c>
      <c r="E97" s="183">
        <f>IF(VLOOKUP(A97,Startlist!B:C,2,FALSE)=C97,"","ERINEV")</f>
      </c>
    </row>
    <row r="98" spans="1:5" ht="15">
      <c r="A98" s="184">
        <v>103</v>
      </c>
      <c r="B98" s="185" t="s">
        <v>664</v>
      </c>
      <c r="C98" s="184" t="s">
        <v>653</v>
      </c>
      <c r="D98" s="186" t="s">
        <v>1203</v>
      </c>
      <c r="E98" s="183">
        <f>IF(VLOOKUP(A98,Startlist!B:C,2,FALSE)=C98,"","ERINEV")</f>
      </c>
    </row>
    <row r="99" spans="1:5" ht="15">
      <c r="A99" s="184">
        <v>104</v>
      </c>
      <c r="B99" s="185" t="s">
        <v>662</v>
      </c>
      <c r="C99" s="184" t="s">
        <v>654</v>
      </c>
      <c r="D99" s="186" t="s">
        <v>1123</v>
      </c>
      <c r="E99" s="183">
        <f>IF(VLOOKUP(A99,Startlist!B:C,2,FALSE)=C99,"","ERINEV")</f>
      </c>
    </row>
    <row r="100" spans="1:5" ht="15">
      <c r="A100" s="184">
        <v>105</v>
      </c>
      <c r="B100" s="185" t="s">
        <v>677</v>
      </c>
      <c r="C100" s="184" t="s">
        <v>677</v>
      </c>
      <c r="D100" s="186" t="s">
        <v>1164</v>
      </c>
      <c r="E100" s="183">
        <f>IF(VLOOKUP(A100,Startlist!B:C,2,FALSE)=C100,"","ERINEV")</f>
      </c>
    </row>
    <row r="101" spans="1:5" ht="15">
      <c r="A101" s="184">
        <v>106</v>
      </c>
      <c r="B101" s="185" t="s">
        <v>663</v>
      </c>
      <c r="C101" s="184" t="s">
        <v>652</v>
      </c>
      <c r="D101" s="186" t="s">
        <v>1017</v>
      </c>
      <c r="E101" s="183">
        <f>IF(VLOOKUP(A101,Startlist!B:C,2,FALSE)=C101,"","ERINEV")</f>
      </c>
    </row>
    <row r="102" spans="1:5" ht="15">
      <c r="A102" s="184">
        <v>107</v>
      </c>
      <c r="B102" s="185" t="s">
        <v>665</v>
      </c>
      <c r="C102" s="184" t="s">
        <v>655</v>
      </c>
      <c r="D102" s="186" t="s">
        <v>716</v>
      </c>
      <c r="E102" s="183">
        <f>IF(VLOOKUP(A102,Startlist!B:C,2,FALSE)=C102,"","ERINEV")</f>
      </c>
    </row>
    <row r="103" spans="1:5" ht="15">
      <c r="A103" s="184">
        <v>108</v>
      </c>
      <c r="B103" s="185" t="s">
        <v>665</v>
      </c>
      <c r="C103" s="184" t="s">
        <v>655</v>
      </c>
      <c r="D103" s="186" t="s">
        <v>1195</v>
      </c>
      <c r="E103" s="183">
        <f>IF(VLOOKUP(A103,Startlist!B:C,2,FALSE)=C103,"","ERINEV")</f>
      </c>
    </row>
    <row r="104" spans="1:5" ht="15">
      <c r="A104" s="184">
        <v>109</v>
      </c>
      <c r="B104" s="185" t="s">
        <v>666</v>
      </c>
      <c r="C104" s="184" t="s">
        <v>676</v>
      </c>
      <c r="D104" s="186" t="s">
        <v>1227</v>
      </c>
      <c r="E104" s="183">
        <f>IF(VLOOKUP(A104,Startlist!B:C,2,FALSE)=C104,"","ERINEV")</f>
      </c>
    </row>
    <row r="105" spans="1:5" ht="15">
      <c r="A105" s="184">
        <v>110</v>
      </c>
      <c r="B105" s="185" t="s">
        <v>666</v>
      </c>
      <c r="C105" s="184" t="s">
        <v>676</v>
      </c>
      <c r="D105" s="186" t="s">
        <v>772</v>
      </c>
      <c r="E105" s="183">
        <f>IF(VLOOKUP(A105,Startlist!B:C,2,FALSE)=C105,"","ERINEV")</f>
      </c>
    </row>
    <row r="106" spans="1:5" ht="15">
      <c r="A106" s="184">
        <v>111</v>
      </c>
      <c r="B106" s="185" t="s">
        <v>664</v>
      </c>
      <c r="C106" s="184" t="s">
        <v>653</v>
      </c>
      <c r="D106" s="186" t="s">
        <v>1125</v>
      </c>
      <c r="E106" s="183">
        <f>IF(VLOOKUP(A106,Startlist!B:C,2,FALSE)=C106,"","ERINEV")</f>
      </c>
    </row>
    <row r="107" spans="1:5" ht="15">
      <c r="A107" s="184">
        <v>112</v>
      </c>
      <c r="B107" s="185" t="s">
        <v>663</v>
      </c>
      <c r="C107" s="184" t="s">
        <v>652</v>
      </c>
      <c r="D107" s="186" t="s">
        <v>726</v>
      </c>
      <c r="E107" s="183">
        <f>IF(VLOOKUP(A107,Startlist!B:C,2,FALSE)=C107,"","ERINEV")</f>
      </c>
    </row>
    <row r="108" spans="1:5" ht="15">
      <c r="A108" s="184">
        <v>113</v>
      </c>
      <c r="B108" s="185" t="s">
        <v>665</v>
      </c>
      <c r="C108" s="184" t="s">
        <v>655</v>
      </c>
      <c r="D108" s="186" t="s">
        <v>1199</v>
      </c>
      <c r="E108" s="183">
        <f>IF(VLOOKUP(A108,Startlist!B:C,2,FALSE)=C108,"","ERINEV")</f>
      </c>
    </row>
    <row r="109" spans="1:5" ht="15">
      <c r="A109" s="184">
        <v>114</v>
      </c>
      <c r="B109" s="185" t="s">
        <v>663</v>
      </c>
      <c r="C109" s="184" t="s">
        <v>652</v>
      </c>
      <c r="D109" s="186" t="s">
        <v>1028</v>
      </c>
      <c r="E109" s="183">
        <f>IF(VLOOKUP(A109,Startlist!B:C,2,FALSE)=C109,"","ERINEV")</f>
      </c>
    </row>
    <row r="110" spans="1:5" ht="15">
      <c r="A110" s="184">
        <v>115</v>
      </c>
      <c r="B110" s="185" t="s">
        <v>666</v>
      </c>
      <c r="C110" s="184" t="s">
        <v>676</v>
      </c>
      <c r="D110" s="186" t="s">
        <v>769</v>
      </c>
      <c r="E110" s="183">
        <f>IF(VLOOKUP(A110,Startlist!B:C,2,FALSE)=C110,"","ERINEV")</f>
      </c>
    </row>
    <row r="111" spans="1:5" ht="15">
      <c r="A111" s="184">
        <v>116</v>
      </c>
      <c r="B111" s="185" t="s">
        <v>664</v>
      </c>
      <c r="C111" s="184" t="s">
        <v>653</v>
      </c>
      <c r="D111" s="186" t="s">
        <v>721</v>
      </c>
      <c r="E111" s="183">
        <f>IF(VLOOKUP(A111,Startlist!B:C,2,FALSE)=C111,"","ERINEV")</f>
      </c>
    </row>
    <row r="112" spans="1:5" ht="15">
      <c r="A112" s="184">
        <v>117</v>
      </c>
      <c r="B112" s="185" t="s">
        <v>663</v>
      </c>
      <c r="C112" s="184" t="s">
        <v>652</v>
      </c>
      <c r="D112" s="186" t="s">
        <v>1033</v>
      </c>
      <c r="E112" s="183">
        <f>IF(VLOOKUP(A112,Startlist!B:C,2,FALSE)=C112,"","ERINEV")</f>
      </c>
    </row>
    <row r="113" spans="1:5" ht="15">
      <c r="A113" s="184">
        <v>118</v>
      </c>
      <c r="B113" s="185" t="s">
        <v>663</v>
      </c>
      <c r="C113" s="184" t="s">
        <v>652</v>
      </c>
      <c r="D113" s="186" t="s">
        <v>770</v>
      </c>
      <c r="E113" s="183">
        <f>IF(VLOOKUP(A113,Startlist!B:C,2,FALSE)=C113,"","ERINEV")</f>
      </c>
    </row>
    <row r="114" spans="1:5" ht="15">
      <c r="A114" s="184">
        <v>119</v>
      </c>
      <c r="B114" s="185" t="s">
        <v>663</v>
      </c>
      <c r="C114" s="184" t="s">
        <v>652</v>
      </c>
      <c r="D114" s="186" t="s">
        <v>1037</v>
      </c>
      <c r="E114" s="183">
        <f>IF(VLOOKUP(A114,Startlist!B:C,2,FALSE)=C114,"","ERINEV")</f>
      </c>
    </row>
    <row r="115" spans="1:5" ht="15">
      <c r="A115" s="184">
        <v>121</v>
      </c>
      <c r="B115" s="185" t="s">
        <v>663</v>
      </c>
      <c r="C115" s="184" t="s">
        <v>652</v>
      </c>
      <c r="D115" s="186" t="s">
        <v>1041</v>
      </c>
      <c r="E115" s="183">
        <f>IF(VLOOKUP(A115,Startlist!B:C,2,FALSE)=C115,"","ERINEV")</f>
      </c>
    </row>
    <row r="116" spans="1:5" ht="15">
      <c r="A116" s="184">
        <v>122</v>
      </c>
      <c r="B116" s="185" t="s">
        <v>677</v>
      </c>
      <c r="C116" s="184" t="s">
        <v>677</v>
      </c>
      <c r="D116" s="186" t="s">
        <v>1166</v>
      </c>
      <c r="E116" s="183">
        <f>IF(VLOOKUP(A116,Startlist!B:C,2,FALSE)=C116,"","ERINEV")</f>
      </c>
    </row>
    <row r="117" spans="1:5" ht="15">
      <c r="A117" s="184">
        <v>123</v>
      </c>
      <c r="B117" s="185" t="s">
        <v>665</v>
      </c>
      <c r="C117" s="184" t="s">
        <v>655</v>
      </c>
      <c r="D117" s="186" t="s">
        <v>1046</v>
      </c>
      <c r="E117" s="183">
        <f>IF(VLOOKUP(A117,Startlist!B:C,2,FALSE)=C117,"","ERINEV")</f>
      </c>
    </row>
    <row r="118" spans="1:5" ht="15">
      <c r="A118" s="184">
        <v>124</v>
      </c>
      <c r="B118" s="185" t="s">
        <v>665</v>
      </c>
      <c r="C118" s="184" t="s">
        <v>655</v>
      </c>
      <c r="D118" s="186" t="s">
        <v>1047</v>
      </c>
      <c r="E118" s="183">
        <f>IF(VLOOKUP(A118,Startlist!B:C,2,FALSE)=C118,"","ERINEV")</f>
      </c>
    </row>
    <row r="119" spans="1:5" ht="15">
      <c r="A119" s="184">
        <v>125</v>
      </c>
      <c r="B119" s="185" t="s">
        <v>662</v>
      </c>
      <c r="C119" s="184" t="s">
        <v>654</v>
      </c>
      <c r="D119" s="186" t="s">
        <v>723</v>
      </c>
      <c r="E119" s="183">
        <f>IF(VLOOKUP(A119,Startlist!B:C,2,FALSE)=C119,"","ERINEV")</f>
      </c>
    </row>
    <row r="120" spans="1:5" ht="15">
      <c r="A120" s="184">
        <v>126</v>
      </c>
      <c r="B120" s="185" t="s">
        <v>663</v>
      </c>
      <c r="C120" s="184" t="s">
        <v>652</v>
      </c>
      <c r="D120" s="186" t="s">
        <v>1194</v>
      </c>
      <c r="E120" s="183">
        <f>IF(VLOOKUP(A120,Startlist!B:C,2,FALSE)=C120,"","ERINEV")</f>
      </c>
    </row>
    <row r="121" spans="1:5" ht="15">
      <c r="A121" s="184">
        <v>128</v>
      </c>
      <c r="B121" s="185" t="s">
        <v>1062</v>
      </c>
      <c r="C121" s="184" t="s">
        <v>1050</v>
      </c>
      <c r="D121" s="186" t="s">
        <v>1051</v>
      </c>
      <c r="E121" s="183">
        <f>IF(VLOOKUP(A121,Startlist!B:C,2,FALSE)=C121,"","ERINEV")</f>
      </c>
    </row>
    <row r="122" spans="1:5" ht="15">
      <c r="A122" s="184">
        <v>129</v>
      </c>
      <c r="B122" s="185" t="s">
        <v>1062</v>
      </c>
      <c r="C122" s="184" t="s">
        <v>1050</v>
      </c>
      <c r="D122" s="186" t="s">
        <v>1053</v>
      </c>
      <c r="E122" s="183">
        <f>IF(VLOOKUP(A122,Startlist!B:C,2,FALSE)=C122,"","ERINEV")</f>
      </c>
    </row>
  </sheetData>
  <sheetProtection/>
  <autoFilter ref="A1:E12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25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32" customWidth="1"/>
    <col min="3" max="3" width="24.28125" style="0" customWidth="1"/>
    <col min="4" max="9" width="6.8515625" style="0" customWidth="1"/>
    <col min="10" max="10" width="6.7109375" style="104" customWidth="1"/>
    <col min="11" max="11" width="15.00390625" style="0" customWidth="1"/>
    <col min="12" max="12" width="9.140625" style="63" customWidth="1"/>
    <col min="13" max="13" width="15.140625" style="0" bestFit="1" customWidth="1"/>
  </cols>
  <sheetData>
    <row r="1" spans="1:11" ht="11.25" customHeight="1">
      <c r="A1" s="46"/>
      <c r="B1" s="45"/>
      <c r="C1" s="46"/>
      <c r="D1" s="46"/>
      <c r="E1" s="46"/>
      <c r="F1" s="46"/>
      <c r="G1" s="46"/>
      <c r="H1" s="46"/>
      <c r="I1" s="46"/>
      <c r="J1" s="105"/>
      <c r="K1" s="46"/>
    </row>
    <row r="2" spans="1:11" ht="15.75">
      <c r="A2" s="280" t="str">
        <f>Startlist!$F2</f>
        <v>Lõuna-Eesti Rahvaralli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5">
      <c r="A3" s="281" t="str">
        <f>Startlist!$F3</f>
        <v>16.09.2023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5">
      <c r="A4" s="281" t="str">
        <f>Startlist!$F4</f>
        <v>Haanja, Võrumaa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14.25">
      <c r="A5" s="278" t="s">
        <v>2136</v>
      </c>
      <c r="B5" s="45"/>
      <c r="C5" s="46"/>
      <c r="D5" s="46"/>
      <c r="E5" s="46"/>
      <c r="F5" s="46"/>
      <c r="G5" s="46"/>
      <c r="H5" s="46"/>
      <c r="I5" s="46"/>
      <c r="J5" s="105"/>
      <c r="K5" s="46"/>
    </row>
    <row r="6" spans="1:11" ht="12.75">
      <c r="A6" s="122" t="s">
        <v>692</v>
      </c>
      <c r="B6" s="123" t="s">
        <v>739</v>
      </c>
      <c r="C6" s="124" t="s">
        <v>740</v>
      </c>
      <c r="D6" s="279" t="s">
        <v>752</v>
      </c>
      <c r="E6" s="279"/>
      <c r="F6" s="279"/>
      <c r="G6" s="279"/>
      <c r="H6" s="279"/>
      <c r="I6" s="279"/>
      <c r="J6" s="168" t="s">
        <v>742</v>
      </c>
      <c r="K6" s="125" t="s">
        <v>748</v>
      </c>
    </row>
    <row r="7" spans="1:11" ht="12.75">
      <c r="A7" s="126" t="s">
        <v>750</v>
      </c>
      <c r="B7" s="127"/>
      <c r="C7" s="128" t="s">
        <v>690</v>
      </c>
      <c r="D7" s="129">
        <v>1</v>
      </c>
      <c r="E7" s="129">
        <v>2</v>
      </c>
      <c r="F7" s="129">
        <v>3</v>
      </c>
      <c r="G7" s="129">
        <v>4</v>
      </c>
      <c r="H7" s="129">
        <v>5</v>
      </c>
      <c r="I7" s="129">
        <v>6</v>
      </c>
      <c r="J7" s="169"/>
      <c r="K7" s="126" t="s">
        <v>749</v>
      </c>
    </row>
    <row r="8" spans="1:22" ht="12.75">
      <c r="A8" s="130" t="s">
        <v>1258</v>
      </c>
      <c r="B8" s="114">
        <v>37</v>
      </c>
      <c r="C8" s="115" t="s">
        <v>1259</v>
      </c>
      <c r="D8" s="65" t="s">
        <v>186</v>
      </c>
      <c r="E8" s="64" t="s">
        <v>1260</v>
      </c>
      <c r="F8" s="64" t="s">
        <v>1261</v>
      </c>
      <c r="G8" s="64" t="s">
        <v>9</v>
      </c>
      <c r="H8" s="64" t="s">
        <v>10</v>
      </c>
      <c r="I8" s="106" t="s">
        <v>11</v>
      </c>
      <c r="J8" s="135"/>
      <c r="K8" s="139" t="s">
        <v>187</v>
      </c>
      <c r="P8" s="63"/>
      <c r="Q8" s="63"/>
      <c r="R8" s="63"/>
      <c r="S8" s="63"/>
      <c r="T8" s="63"/>
      <c r="U8" s="63"/>
      <c r="V8" s="63"/>
    </row>
    <row r="9" spans="1:22" ht="12.75">
      <c r="A9" s="131" t="s">
        <v>674</v>
      </c>
      <c r="B9" s="40"/>
      <c r="C9" s="41" t="s">
        <v>733</v>
      </c>
      <c r="D9" s="65" t="s">
        <v>1988</v>
      </c>
      <c r="E9" s="64" t="s">
        <v>1510</v>
      </c>
      <c r="F9" s="64" t="s">
        <v>1262</v>
      </c>
      <c r="G9" s="64" t="s">
        <v>1263</v>
      </c>
      <c r="H9" s="64" t="s">
        <v>1262</v>
      </c>
      <c r="I9" s="133" t="s">
        <v>1262</v>
      </c>
      <c r="J9" s="136"/>
      <c r="K9" s="138" t="s">
        <v>1264</v>
      </c>
      <c r="L9"/>
      <c r="P9" s="63"/>
      <c r="Q9" s="63"/>
      <c r="R9" s="63"/>
      <c r="S9" s="63"/>
      <c r="T9" s="63"/>
      <c r="U9" s="63"/>
      <c r="V9" s="63"/>
    </row>
    <row r="10" spans="1:22" ht="12.75">
      <c r="A10" s="132" t="s">
        <v>1511</v>
      </c>
      <c r="B10" s="37">
        <v>41</v>
      </c>
      <c r="C10" s="38" t="s">
        <v>1422</v>
      </c>
      <c r="D10" s="35" t="s">
        <v>1517</v>
      </c>
      <c r="E10" s="39" t="s">
        <v>1518</v>
      </c>
      <c r="F10" s="39" t="s">
        <v>1519</v>
      </c>
      <c r="G10" s="39" t="s">
        <v>9</v>
      </c>
      <c r="H10" s="39" t="s">
        <v>12</v>
      </c>
      <c r="I10" s="134" t="s">
        <v>13</v>
      </c>
      <c r="J10" s="137"/>
      <c r="K10" s="139" t="s">
        <v>14</v>
      </c>
      <c r="L10"/>
      <c r="P10" s="63"/>
      <c r="Q10" s="63"/>
      <c r="R10" s="63"/>
      <c r="S10" s="63"/>
      <c r="T10" s="63"/>
      <c r="U10" s="63"/>
      <c r="V10" s="63"/>
    </row>
    <row r="11" spans="1:22" ht="12.75">
      <c r="A11" s="131" t="s">
        <v>674</v>
      </c>
      <c r="B11" s="40"/>
      <c r="C11" s="41" t="s">
        <v>825</v>
      </c>
      <c r="D11" s="36" t="s">
        <v>1515</v>
      </c>
      <c r="E11" s="42" t="s">
        <v>1598</v>
      </c>
      <c r="F11" s="42" t="s">
        <v>1273</v>
      </c>
      <c r="G11" s="42" t="s">
        <v>1263</v>
      </c>
      <c r="H11" s="42" t="s">
        <v>1278</v>
      </c>
      <c r="I11" s="133" t="s">
        <v>1988</v>
      </c>
      <c r="J11" s="136"/>
      <c r="K11" s="138" t="s">
        <v>188</v>
      </c>
      <c r="L11"/>
      <c r="P11" s="63"/>
      <c r="Q11" s="63"/>
      <c r="R11" s="63"/>
      <c r="S11" s="63"/>
      <c r="T11" s="63"/>
      <c r="U11" s="63"/>
      <c r="V11" s="63"/>
    </row>
    <row r="12" spans="1:22" ht="12.75">
      <c r="A12" s="132" t="s">
        <v>1516</v>
      </c>
      <c r="B12" s="37">
        <v>42</v>
      </c>
      <c r="C12" s="38" t="s">
        <v>1423</v>
      </c>
      <c r="D12" s="65" t="s">
        <v>1536</v>
      </c>
      <c r="E12" s="64" t="s">
        <v>1537</v>
      </c>
      <c r="F12" s="64" t="s">
        <v>1538</v>
      </c>
      <c r="G12" s="64" t="s">
        <v>9</v>
      </c>
      <c r="H12" s="64" t="s">
        <v>1626</v>
      </c>
      <c r="I12" s="134" t="s">
        <v>15</v>
      </c>
      <c r="J12" s="137"/>
      <c r="K12" s="139" t="s">
        <v>16</v>
      </c>
      <c r="L12"/>
      <c r="P12" s="63"/>
      <c r="Q12" s="63"/>
      <c r="R12" s="63"/>
      <c r="S12" s="63"/>
      <c r="T12" s="63"/>
      <c r="U12" s="63"/>
      <c r="V12" s="63"/>
    </row>
    <row r="13" spans="1:22" ht="12.75">
      <c r="A13" s="131" t="s">
        <v>674</v>
      </c>
      <c r="B13" s="40"/>
      <c r="C13" s="41" t="s">
        <v>873</v>
      </c>
      <c r="D13" s="65" t="s">
        <v>1522</v>
      </c>
      <c r="E13" s="64" t="s">
        <v>1599</v>
      </c>
      <c r="F13" s="64" t="s">
        <v>1539</v>
      </c>
      <c r="G13" s="64" t="s">
        <v>1263</v>
      </c>
      <c r="H13" s="64" t="s">
        <v>1273</v>
      </c>
      <c r="I13" s="133" t="s">
        <v>17</v>
      </c>
      <c r="J13" s="136"/>
      <c r="K13" s="138" t="s">
        <v>1540</v>
      </c>
      <c r="L13"/>
      <c r="P13" s="63"/>
      <c r="Q13" s="63"/>
      <c r="R13" s="63"/>
      <c r="S13" s="63"/>
      <c r="T13" s="63"/>
      <c r="U13" s="63"/>
      <c r="V13" s="63"/>
    </row>
    <row r="14" spans="1:22" ht="12.75">
      <c r="A14" s="132" t="s">
        <v>1521</v>
      </c>
      <c r="B14" s="37">
        <v>40</v>
      </c>
      <c r="C14" s="38" t="s">
        <v>1421</v>
      </c>
      <c r="D14" s="35" t="s">
        <v>1512</v>
      </c>
      <c r="E14" s="39" t="s">
        <v>1513</v>
      </c>
      <c r="F14" s="39" t="s">
        <v>1514</v>
      </c>
      <c r="G14" s="39" t="s">
        <v>9</v>
      </c>
      <c r="H14" s="39" t="s">
        <v>19</v>
      </c>
      <c r="I14" s="134" t="s">
        <v>20</v>
      </c>
      <c r="J14" s="137" t="s">
        <v>2045</v>
      </c>
      <c r="K14" s="139" t="s">
        <v>21</v>
      </c>
      <c r="L14"/>
      <c r="P14" s="63"/>
      <c r="Q14" s="63"/>
      <c r="R14" s="63"/>
      <c r="S14" s="63"/>
      <c r="T14" s="63"/>
      <c r="U14" s="63"/>
      <c r="V14" s="63"/>
    </row>
    <row r="15" spans="1:22" ht="12.75">
      <c r="A15" s="131" t="s">
        <v>674</v>
      </c>
      <c r="B15" s="40"/>
      <c r="C15" s="41" t="s">
        <v>1143</v>
      </c>
      <c r="D15" s="36" t="s">
        <v>1510</v>
      </c>
      <c r="E15" s="42" t="s">
        <v>1988</v>
      </c>
      <c r="F15" s="42" t="s">
        <v>1515</v>
      </c>
      <c r="G15" s="42" t="s">
        <v>1263</v>
      </c>
      <c r="H15" s="42" t="s">
        <v>1529</v>
      </c>
      <c r="I15" s="133" t="s">
        <v>1515</v>
      </c>
      <c r="J15" s="136"/>
      <c r="K15" s="138" t="s">
        <v>1551</v>
      </c>
      <c r="L15"/>
      <c r="P15" s="63"/>
      <c r="Q15" s="63"/>
      <c r="R15" s="63"/>
      <c r="S15" s="63"/>
      <c r="T15" s="63"/>
      <c r="U15" s="63"/>
      <c r="V15" s="63"/>
    </row>
    <row r="16" spans="1:22" ht="12.75">
      <c r="A16" s="132" t="s">
        <v>179</v>
      </c>
      <c r="B16" s="37">
        <v>47</v>
      </c>
      <c r="C16" s="38" t="s">
        <v>1428</v>
      </c>
      <c r="D16" s="65" t="s">
        <v>1507</v>
      </c>
      <c r="E16" s="64" t="s">
        <v>1508</v>
      </c>
      <c r="F16" s="64" t="s">
        <v>1509</v>
      </c>
      <c r="G16" s="64" t="s">
        <v>9</v>
      </c>
      <c r="H16" s="64" t="s">
        <v>1508</v>
      </c>
      <c r="I16" s="134" t="s">
        <v>40</v>
      </c>
      <c r="J16" s="137" t="s">
        <v>0</v>
      </c>
      <c r="K16" s="139" t="s">
        <v>180</v>
      </c>
      <c r="L16"/>
      <c r="P16" s="63"/>
      <c r="Q16" s="63"/>
      <c r="R16" s="63"/>
      <c r="S16" s="63"/>
      <c r="T16" s="63"/>
      <c r="U16" s="63"/>
      <c r="V16" s="63"/>
    </row>
    <row r="17" spans="1:22" ht="12.75">
      <c r="A17" s="131" t="s">
        <v>674</v>
      </c>
      <c r="B17" s="40"/>
      <c r="C17" s="41" t="s">
        <v>1143</v>
      </c>
      <c r="D17" s="36" t="s">
        <v>1262</v>
      </c>
      <c r="E17" s="42" t="s">
        <v>1262</v>
      </c>
      <c r="F17" s="42" t="s">
        <v>1510</v>
      </c>
      <c r="G17" s="42" t="s">
        <v>1263</v>
      </c>
      <c r="H17" s="42" t="s">
        <v>1515</v>
      </c>
      <c r="I17" s="133" t="s">
        <v>1510</v>
      </c>
      <c r="J17" s="136"/>
      <c r="K17" s="138" t="s">
        <v>189</v>
      </c>
      <c r="L17"/>
      <c r="P17" s="63"/>
      <c r="Q17" s="63"/>
      <c r="R17" s="63"/>
      <c r="S17" s="63"/>
      <c r="T17" s="63"/>
      <c r="U17" s="63"/>
      <c r="V17" s="63"/>
    </row>
    <row r="18" spans="1:12" ht="12.75">
      <c r="A18" s="132" t="s">
        <v>181</v>
      </c>
      <c r="B18" s="37">
        <v>46</v>
      </c>
      <c r="C18" s="38" t="s">
        <v>1427</v>
      </c>
      <c r="D18" s="35" t="s">
        <v>1541</v>
      </c>
      <c r="E18" s="39" t="s">
        <v>1542</v>
      </c>
      <c r="F18" s="39" t="s">
        <v>1543</v>
      </c>
      <c r="G18" s="39" t="s">
        <v>9</v>
      </c>
      <c r="H18" s="39" t="s">
        <v>22</v>
      </c>
      <c r="I18" s="106" t="s">
        <v>23</v>
      </c>
      <c r="J18" s="135"/>
      <c r="K18" s="139" t="s">
        <v>24</v>
      </c>
      <c r="L18"/>
    </row>
    <row r="19" spans="1:12" ht="12.75">
      <c r="A19" s="131" t="s">
        <v>652</v>
      </c>
      <c r="B19" s="40"/>
      <c r="C19" s="41" t="s">
        <v>795</v>
      </c>
      <c r="D19" s="36" t="s">
        <v>1544</v>
      </c>
      <c r="E19" s="42" t="s">
        <v>1316</v>
      </c>
      <c r="F19" s="42" t="s">
        <v>1545</v>
      </c>
      <c r="G19" s="42" t="s">
        <v>1263</v>
      </c>
      <c r="H19" s="42" t="s">
        <v>1601</v>
      </c>
      <c r="I19" s="133" t="s">
        <v>1285</v>
      </c>
      <c r="J19" s="136"/>
      <c r="K19" s="138" t="s">
        <v>190</v>
      </c>
      <c r="L19"/>
    </row>
    <row r="20" spans="1:12" ht="12.75">
      <c r="A20" s="132" t="s">
        <v>1531</v>
      </c>
      <c r="B20" s="37">
        <v>56</v>
      </c>
      <c r="C20" s="38" t="s">
        <v>1437</v>
      </c>
      <c r="D20" s="35" t="s">
        <v>1546</v>
      </c>
      <c r="E20" s="39" t="s">
        <v>1547</v>
      </c>
      <c r="F20" s="39" t="s">
        <v>1548</v>
      </c>
      <c r="G20" s="39" t="s">
        <v>9</v>
      </c>
      <c r="H20" s="39" t="s">
        <v>1282</v>
      </c>
      <c r="I20" s="106" t="s">
        <v>1813</v>
      </c>
      <c r="J20" s="135" t="s">
        <v>1582</v>
      </c>
      <c r="K20" s="139" t="s">
        <v>25</v>
      </c>
      <c r="L20"/>
    </row>
    <row r="21" spans="1:12" ht="12.75">
      <c r="A21" s="131" t="s">
        <v>674</v>
      </c>
      <c r="B21" s="40"/>
      <c r="C21" s="41" t="s">
        <v>1143</v>
      </c>
      <c r="D21" s="36" t="s">
        <v>1344</v>
      </c>
      <c r="E21" s="42" t="s">
        <v>1322</v>
      </c>
      <c r="F21" s="42" t="s">
        <v>1550</v>
      </c>
      <c r="G21" s="42" t="s">
        <v>1263</v>
      </c>
      <c r="H21" s="42" t="s">
        <v>1520</v>
      </c>
      <c r="I21" s="133" t="s">
        <v>1591</v>
      </c>
      <c r="J21" s="136"/>
      <c r="K21" s="138" t="s">
        <v>1290</v>
      </c>
      <c r="L21"/>
    </row>
    <row r="22" spans="1:12" ht="12.75">
      <c r="A22" s="132" t="s">
        <v>182</v>
      </c>
      <c r="B22" s="37">
        <v>65</v>
      </c>
      <c r="C22" s="38" t="s">
        <v>1446</v>
      </c>
      <c r="D22" s="35" t="s">
        <v>301</v>
      </c>
      <c r="E22" s="39" t="s">
        <v>1524</v>
      </c>
      <c r="F22" s="39" t="s">
        <v>1602</v>
      </c>
      <c r="G22" s="39" t="s">
        <v>9</v>
      </c>
      <c r="H22" s="39" t="s">
        <v>36</v>
      </c>
      <c r="I22" s="106" t="s">
        <v>1538</v>
      </c>
      <c r="J22" s="135" t="s">
        <v>2045</v>
      </c>
      <c r="K22" s="139" t="s">
        <v>302</v>
      </c>
      <c r="L22"/>
    </row>
    <row r="23" spans="1:12" ht="12.75">
      <c r="A23" s="131" t="s">
        <v>652</v>
      </c>
      <c r="B23" s="40"/>
      <c r="C23" s="41" t="s">
        <v>845</v>
      </c>
      <c r="D23" s="36" t="s">
        <v>1578</v>
      </c>
      <c r="E23" s="42" t="s">
        <v>1296</v>
      </c>
      <c r="F23" s="42" t="s">
        <v>1603</v>
      </c>
      <c r="G23" s="42" t="s">
        <v>1263</v>
      </c>
      <c r="H23" s="42" t="s">
        <v>1328</v>
      </c>
      <c r="I23" s="133" t="s">
        <v>1323</v>
      </c>
      <c r="J23" s="136"/>
      <c r="K23" s="138" t="s">
        <v>303</v>
      </c>
      <c r="L23"/>
    </row>
    <row r="24" spans="1:12" ht="12.75">
      <c r="A24" s="132" t="s">
        <v>35</v>
      </c>
      <c r="B24" s="37">
        <v>55</v>
      </c>
      <c r="C24" s="38" t="s">
        <v>1436</v>
      </c>
      <c r="D24" s="35" t="s">
        <v>1556</v>
      </c>
      <c r="E24" s="39" t="s">
        <v>1557</v>
      </c>
      <c r="F24" s="39" t="s">
        <v>1270</v>
      </c>
      <c r="G24" s="39" t="s">
        <v>9</v>
      </c>
      <c r="H24" s="39" t="s">
        <v>27</v>
      </c>
      <c r="I24" s="106" t="s">
        <v>28</v>
      </c>
      <c r="J24" s="135" t="s">
        <v>2045</v>
      </c>
      <c r="K24" s="139" t="s">
        <v>29</v>
      </c>
      <c r="L24"/>
    </row>
    <row r="25" spans="1:12" ht="12.75">
      <c r="A25" s="131" t="s">
        <v>652</v>
      </c>
      <c r="B25" s="40"/>
      <c r="C25" s="41" t="s">
        <v>1093</v>
      </c>
      <c r="D25" s="36" t="s">
        <v>1579</v>
      </c>
      <c r="E25" s="42" t="s">
        <v>1328</v>
      </c>
      <c r="F25" s="42" t="s">
        <v>1338</v>
      </c>
      <c r="G25" s="42" t="s">
        <v>1263</v>
      </c>
      <c r="H25" s="42" t="s">
        <v>1295</v>
      </c>
      <c r="I25" s="133" t="s">
        <v>1305</v>
      </c>
      <c r="J25" s="136"/>
      <c r="K25" s="138" t="s">
        <v>191</v>
      </c>
      <c r="L25"/>
    </row>
    <row r="26" spans="1:12" ht="12.75">
      <c r="A26" s="132" t="s">
        <v>304</v>
      </c>
      <c r="B26" s="37">
        <v>36</v>
      </c>
      <c r="C26" s="38" t="s">
        <v>1265</v>
      </c>
      <c r="D26" s="35" t="s">
        <v>1266</v>
      </c>
      <c r="E26" s="39" t="s">
        <v>1267</v>
      </c>
      <c r="F26" s="39" t="s">
        <v>1268</v>
      </c>
      <c r="G26" s="39" t="s">
        <v>9</v>
      </c>
      <c r="H26" s="39" t="s">
        <v>31</v>
      </c>
      <c r="I26" s="106" t="s">
        <v>32</v>
      </c>
      <c r="J26" s="135" t="s">
        <v>1582</v>
      </c>
      <c r="K26" s="139" t="s">
        <v>33</v>
      </c>
      <c r="L26"/>
    </row>
    <row r="27" spans="1:12" ht="12.75">
      <c r="A27" s="131" t="s">
        <v>675</v>
      </c>
      <c r="B27" s="40"/>
      <c r="C27" s="41" t="s">
        <v>798</v>
      </c>
      <c r="D27" s="36" t="s">
        <v>34</v>
      </c>
      <c r="E27" s="42" t="s">
        <v>1802</v>
      </c>
      <c r="F27" s="42" t="s">
        <v>1583</v>
      </c>
      <c r="G27" s="42" t="s">
        <v>1515</v>
      </c>
      <c r="H27" s="42" t="s">
        <v>1573</v>
      </c>
      <c r="I27" s="133" t="s">
        <v>1600</v>
      </c>
      <c r="J27" s="136"/>
      <c r="K27" s="138" t="s">
        <v>2</v>
      </c>
      <c r="L27"/>
    </row>
    <row r="28" spans="1:12" ht="12.75">
      <c r="A28" s="132" t="s">
        <v>183</v>
      </c>
      <c r="B28" s="37">
        <v>54</v>
      </c>
      <c r="C28" s="38" t="s">
        <v>1435</v>
      </c>
      <c r="D28" s="35" t="s">
        <v>1575</v>
      </c>
      <c r="E28" s="39" t="s">
        <v>1576</v>
      </c>
      <c r="F28" s="39" t="s">
        <v>1577</v>
      </c>
      <c r="G28" s="39" t="s">
        <v>9</v>
      </c>
      <c r="H28" s="39" t="s">
        <v>37</v>
      </c>
      <c r="I28" s="106" t="s">
        <v>38</v>
      </c>
      <c r="J28" s="135" t="s">
        <v>1582</v>
      </c>
      <c r="K28" s="139" t="s">
        <v>39</v>
      </c>
      <c r="L28"/>
    </row>
    <row r="29" spans="1:12" ht="12.75">
      <c r="A29" s="131" t="s">
        <v>652</v>
      </c>
      <c r="B29" s="40"/>
      <c r="C29" s="41" t="s">
        <v>934</v>
      </c>
      <c r="D29" s="36" t="s">
        <v>30</v>
      </c>
      <c r="E29" s="42" t="s">
        <v>1991</v>
      </c>
      <c r="F29" s="42" t="s">
        <v>1807</v>
      </c>
      <c r="G29" s="42" t="s">
        <v>1263</v>
      </c>
      <c r="H29" s="42" t="s">
        <v>1311</v>
      </c>
      <c r="I29" s="133" t="s">
        <v>1316</v>
      </c>
      <c r="J29" s="136"/>
      <c r="K29" s="138" t="s">
        <v>192</v>
      </c>
      <c r="L29"/>
    </row>
    <row r="30" spans="1:12" ht="12.75">
      <c r="A30" s="132" t="s">
        <v>1317</v>
      </c>
      <c r="B30" s="37">
        <v>71</v>
      </c>
      <c r="C30" s="38" t="s">
        <v>1452</v>
      </c>
      <c r="D30" s="35" t="s">
        <v>1309</v>
      </c>
      <c r="E30" s="39" t="s">
        <v>1645</v>
      </c>
      <c r="F30" s="39" t="s">
        <v>1646</v>
      </c>
      <c r="G30" s="39" t="s">
        <v>9</v>
      </c>
      <c r="H30" s="39" t="s">
        <v>1547</v>
      </c>
      <c r="I30" s="106" t="s">
        <v>41</v>
      </c>
      <c r="J30" s="135" t="s">
        <v>2045</v>
      </c>
      <c r="K30" s="139" t="s">
        <v>42</v>
      </c>
      <c r="L30"/>
    </row>
    <row r="31" spans="1:12" ht="12.75">
      <c r="A31" s="131" t="s">
        <v>674</v>
      </c>
      <c r="B31" s="40"/>
      <c r="C31" s="41" t="s">
        <v>962</v>
      </c>
      <c r="D31" s="36" t="s">
        <v>43</v>
      </c>
      <c r="E31" s="42" t="s">
        <v>1647</v>
      </c>
      <c r="F31" s="42" t="s">
        <v>1648</v>
      </c>
      <c r="G31" s="42" t="s">
        <v>1263</v>
      </c>
      <c r="H31" s="42" t="s">
        <v>1549</v>
      </c>
      <c r="I31" s="133" t="s">
        <v>1598</v>
      </c>
      <c r="J31" s="136"/>
      <c r="K31" s="138" t="s">
        <v>193</v>
      </c>
      <c r="L31"/>
    </row>
    <row r="32" spans="1:12" ht="12.75">
      <c r="A32" s="132" t="s">
        <v>1324</v>
      </c>
      <c r="B32" s="37">
        <v>61</v>
      </c>
      <c r="C32" s="38" t="s">
        <v>1442</v>
      </c>
      <c r="D32" s="35" t="s">
        <v>1571</v>
      </c>
      <c r="E32" s="39" t="s">
        <v>1342</v>
      </c>
      <c r="F32" s="39" t="s">
        <v>1606</v>
      </c>
      <c r="G32" s="39" t="s">
        <v>9</v>
      </c>
      <c r="H32" s="39" t="s">
        <v>1354</v>
      </c>
      <c r="I32" s="106" t="s">
        <v>1602</v>
      </c>
      <c r="J32" s="135" t="s">
        <v>1582</v>
      </c>
      <c r="K32" s="139" t="s">
        <v>44</v>
      </c>
      <c r="L32"/>
    </row>
    <row r="33" spans="1:12" ht="12.75">
      <c r="A33" s="131" t="s">
        <v>652</v>
      </c>
      <c r="B33" s="40"/>
      <c r="C33" s="41" t="s">
        <v>807</v>
      </c>
      <c r="D33" s="36" t="s">
        <v>305</v>
      </c>
      <c r="E33" s="42" t="s">
        <v>1990</v>
      </c>
      <c r="F33" s="42" t="s">
        <v>1806</v>
      </c>
      <c r="G33" s="42" t="s">
        <v>1263</v>
      </c>
      <c r="H33" s="42" t="s">
        <v>238</v>
      </c>
      <c r="I33" s="133" t="s">
        <v>1322</v>
      </c>
      <c r="J33" s="136"/>
      <c r="K33" s="138" t="s">
        <v>194</v>
      </c>
      <c r="L33"/>
    </row>
    <row r="34" spans="1:12" ht="12.75">
      <c r="A34" s="132" t="s">
        <v>1559</v>
      </c>
      <c r="B34" s="37">
        <v>53</v>
      </c>
      <c r="C34" s="38" t="s">
        <v>1434</v>
      </c>
      <c r="D34" s="35" t="s">
        <v>1571</v>
      </c>
      <c r="E34" s="39" t="s">
        <v>1572</v>
      </c>
      <c r="F34" s="39" t="s">
        <v>1268</v>
      </c>
      <c r="G34" s="39" t="s">
        <v>9</v>
      </c>
      <c r="H34" s="39" t="s">
        <v>1610</v>
      </c>
      <c r="I34" s="106" t="s">
        <v>1570</v>
      </c>
      <c r="J34" s="135" t="s">
        <v>1582</v>
      </c>
      <c r="K34" s="139" t="s">
        <v>45</v>
      </c>
      <c r="L34"/>
    </row>
    <row r="35" spans="1:12" ht="12.75">
      <c r="A35" s="131" t="s">
        <v>653</v>
      </c>
      <c r="B35" s="40"/>
      <c r="C35" s="41" t="s">
        <v>781</v>
      </c>
      <c r="D35" s="36" t="s">
        <v>185</v>
      </c>
      <c r="E35" s="42" t="s">
        <v>1686</v>
      </c>
      <c r="F35" s="42" t="s">
        <v>1583</v>
      </c>
      <c r="G35" s="42" t="s">
        <v>1263</v>
      </c>
      <c r="H35" s="42" t="s">
        <v>1585</v>
      </c>
      <c r="I35" s="106" t="s">
        <v>1586</v>
      </c>
      <c r="J35" s="135"/>
      <c r="K35" s="138" t="s">
        <v>1845</v>
      </c>
      <c r="L35"/>
    </row>
    <row r="36" spans="1:12" ht="12.75">
      <c r="A36" s="132" t="s">
        <v>1333</v>
      </c>
      <c r="B36" s="37">
        <v>39</v>
      </c>
      <c r="C36" s="38" t="s">
        <v>1420</v>
      </c>
      <c r="D36" s="35" t="s">
        <v>1580</v>
      </c>
      <c r="E36" s="39" t="s">
        <v>1354</v>
      </c>
      <c r="F36" s="39" t="s">
        <v>1581</v>
      </c>
      <c r="G36" s="39" t="s">
        <v>9</v>
      </c>
      <c r="H36" s="39" t="s">
        <v>1818</v>
      </c>
      <c r="I36" s="134" t="s">
        <v>47</v>
      </c>
      <c r="J36" s="137" t="s">
        <v>1582</v>
      </c>
      <c r="K36" s="139" t="s">
        <v>48</v>
      </c>
      <c r="L36"/>
    </row>
    <row r="37" spans="1:12" ht="12.75">
      <c r="A37" s="131" t="s">
        <v>652</v>
      </c>
      <c r="B37" s="40"/>
      <c r="C37" s="41" t="s">
        <v>886</v>
      </c>
      <c r="D37" s="36" t="s">
        <v>1643</v>
      </c>
      <c r="E37" s="42" t="s">
        <v>1993</v>
      </c>
      <c r="F37" s="42" t="s">
        <v>1809</v>
      </c>
      <c r="G37" s="42" t="s">
        <v>1263</v>
      </c>
      <c r="H37" s="42" t="s">
        <v>306</v>
      </c>
      <c r="I37" s="133" t="s">
        <v>49</v>
      </c>
      <c r="J37" s="136"/>
      <c r="K37" s="138" t="s">
        <v>195</v>
      </c>
      <c r="L37"/>
    </row>
    <row r="38" spans="1:12" ht="12.75">
      <c r="A38" s="132" t="s">
        <v>1803</v>
      </c>
      <c r="B38" s="37">
        <v>48</v>
      </c>
      <c r="C38" s="38" t="s">
        <v>1429</v>
      </c>
      <c r="D38" s="35" t="s">
        <v>1553</v>
      </c>
      <c r="E38" s="39" t="s">
        <v>1569</v>
      </c>
      <c r="F38" s="39" t="s">
        <v>1570</v>
      </c>
      <c r="G38" s="39" t="s">
        <v>9</v>
      </c>
      <c r="H38" s="39" t="s">
        <v>50</v>
      </c>
      <c r="I38" s="106" t="s">
        <v>1713</v>
      </c>
      <c r="J38" s="135"/>
      <c r="K38" s="139" t="s">
        <v>51</v>
      </c>
      <c r="L38"/>
    </row>
    <row r="39" spans="1:12" ht="12.75">
      <c r="A39" s="131" t="s">
        <v>654</v>
      </c>
      <c r="B39" s="40"/>
      <c r="C39" s="41" t="s">
        <v>823</v>
      </c>
      <c r="D39" s="36" t="s">
        <v>1604</v>
      </c>
      <c r="E39" s="42" t="s">
        <v>1611</v>
      </c>
      <c r="F39" s="42" t="s">
        <v>1650</v>
      </c>
      <c r="G39" s="42" t="s">
        <v>1263</v>
      </c>
      <c r="H39" s="42" t="s">
        <v>1631</v>
      </c>
      <c r="I39" s="106" t="s">
        <v>1678</v>
      </c>
      <c r="J39" s="135"/>
      <c r="K39" s="138" t="s">
        <v>196</v>
      </c>
      <c r="L39"/>
    </row>
    <row r="40" spans="1:12" ht="12.75">
      <c r="A40" s="132" t="s">
        <v>1568</v>
      </c>
      <c r="B40" s="37">
        <v>78</v>
      </c>
      <c r="C40" s="38" t="s">
        <v>1459</v>
      </c>
      <c r="D40" s="35" t="s">
        <v>1692</v>
      </c>
      <c r="E40" s="39" t="s">
        <v>1693</v>
      </c>
      <c r="F40" s="39" t="s">
        <v>1580</v>
      </c>
      <c r="G40" s="39" t="s">
        <v>9</v>
      </c>
      <c r="H40" s="39" t="s">
        <v>1656</v>
      </c>
      <c r="I40" s="134" t="s">
        <v>239</v>
      </c>
      <c r="J40" s="137"/>
      <c r="K40" s="139" t="s">
        <v>240</v>
      </c>
      <c r="L40"/>
    </row>
    <row r="41" spans="1:12" ht="12.75">
      <c r="A41" s="131" t="s">
        <v>654</v>
      </c>
      <c r="B41" s="40"/>
      <c r="C41" s="41" t="s">
        <v>779</v>
      </c>
      <c r="D41" s="36" t="s">
        <v>1629</v>
      </c>
      <c r="E41" s="42" t="s">
        <v>1629</v>
      </c>
      <c r="F41" s="42" t="s">
        <v>1589</v>
      </c>
      <c r="G41" s="42" t="s">
        <v>1263</v>
      </c>
      <c r="H41" s="42" t="s">
        <v>1561</v>
      </c>
      <c r="I41" s="133" t="s">
        <v>79</v>
      </c>
      <c r="J41" s="136"/>
      <c r="K41" s="138" t="s">
        <v>241</v>
      </c>
      <c r="L41"/>
    </row>
    <row r="42" spans="1:12" ht="12.75">
      <c r="A42" s="132" t="s">
        <v>599</v>
      </c>
      <c r="B42" s="37">
        <v>51</v>
      </c>
      <c r="C42" s="38" t="s">
        <v>1432</v>
      </c>
      <c r="D42" s="35" t="s">
        <v>1562</v>
      </c>
      <c r="E42" s="39" t="s">
        <v>1563</v>
      </c>
      <c r="F42" s="39" t="s">
        <v>1519</v>
      </c>
      <c r="G42" s="39" t="s">
        <v>9</v>
      </c>
      <c r="H42" s="39" t="s">
        <v>52</v>
      </c>
      <c r="I42" s="106" t="s">
        <v>1800</v>
      </c>
      <c r="J42" s="135" t="s">
        <v>1582</v>
      </c>
      <c r="K42" s="139" t="s">
        <v>53</v>
      </c>
      <c r="L42"/>
    </row>
    <row r="43" spans="1:12" ht="12.75">
      <c r="A43" s="131" t="s">
        <v>674</v>
      </c>
      <c r="B43" s="40"/>
      <c r="C43" s="41" t="s">
        <v>1176</v>
      </c>
      <c r="D43" s="36" t="s">
        <v>1804</v>
      </c>
      <c r="E43" s="42" t="s">
        <v>1644</v>
      </c>
      <c r="F43" s="42" t="s">
        <v>1273</v>
      </c>
      <c r="G43" s="42" t="s">
        <v>1263</v>
      </c>
      <c r="H43" s="42" t="s">
        <v>307</v>
      </c>
      <c r="I43" s="106" t="s">
        <v>1990</v>
      </c>
      <c r="J43" s="135"/>
      <c r="K43" s="138" t="s">
        <v>197</v>
      </c>
      <c r="L43"/>
    </row>
    <row r="44" spans="1:12" ht="12.75">
      <c r="A44" s="132" t="s">
        <v>2046</v>
      </c>
      <c r="B44" s="37">
        <v>89</v>
      </c>
      <c r="C44" s="38" t="s">
        <v>1470</v>
      </c>
      <c r="D44" s="35" t="s">
        <v>1282</v>
      </c>
      <c r="E44" s="39" t="s">
        <v>1688</v>
      </c>
      <c r="F44" s="39" t="s">
        <v>1689</v>
      </c>
      <c r="G44" s="39" t="s">
        <v>9</v>
      </c>
      <c r="H44" s="39" t="s">
        <v>242</v>
      </c>
      <c r="I44" s="134" t="s">
        <v>1800</v>
      </c>
      <c r="J44" s="137"/>
      <c r="K44" s="139" t="s">
        <v>53</v>
      </c>
      <c r="L44"/>
    </row>
    <row r="45" spans="1:12" ht="12.75">
      <c r="A45" s="131" t="s">
        <v>652</v>
      </c>
      <c r="B45" s="40"/>
      <c r="C45" s="41" t="s">
        <v>994</v>
      </c>
      <c r="D45" s="36" t="s">
        <v>178</v>
      </c>
      <c r="E45" s="42" t="s">
        <v>1994</v>
      </c>
      <c r="F45" s="42" t="s">
        <v>1558</v>
      </c>
      <c r="G45" s="42" t="s">
        <v>1263</v>
      </c>
      <c r="H45" s="42" t="s">
        <v>308</v>
      </c>
      <c r="I45" s="133" t="s">
        <v>1415</v>
      </c>
      <c r="J45" s="136"/>
      <c r="K45" s="138" t="s">
        <v>197</v>
      </c>
      <c r="L45"/>
    </row>
    <row r="46" spans="1:12" ht="12.75">
      <c r="A46" s="132" t="s">
        <v>2047</v>
      </c>
      <c r="B46" s="37">
        <v>74</v>
      </c>
      <c r="C46" s="38" t="s">
        <v>1455</v>
      </c>
      <c r="D46" s="35" t="s">
        <v>1309</v>
      </c>
      <c r="E46" s="39" t="s">
        <v>1362</v>
      </c>
      <c r="F46" s="39" t="s">
        <v>1609</v>
      </c>
      <c r="G46" s="39" t="s">
        <v>9</v>
      </c>
      <c r="H46" s="39" t="s">
        <v>1877</v>
      </c>
      <c r="I46" s="134" t="s">
        <v>1280</v>
      </c>
      <c r="J46" s="137"/>
      <c r="K46" s="139" t="s">
        <v>184</v>
      </c>
      <c r="L46"/>
    </row>
    <row r="47" spans="1:12" ht="12.75">
      <c r="A47" s="131" t="s">
        <v>654</v>
      </c>
      <c r="B47" s="40"/>
      <c r="C47" s="41" t="s">
        <v>823</v>
      </c>
      <c r="D47" s="36" t="s">
        <v>70</v>
      </c>
      <c r="E47" s="42" t="s">
        <v>1658</v>
      </c>
      <c r="F47" s="42" t="s">
        <v>1810</v>
      </c>
      <c r="G47" s="42" t="s">
        <v>1263</v>
      </c>
      <c r="H47" s="42" t="s">
        <v>1700</v>
      </c>
      <c r="I47" s="133" t="s">
        <v>1616</v>
      </c>
      <c r="J47" s="136"/>
      <c r="K47" s="138" t="s">
        <v>198</v>
      </c>
      <c r="L47"/>
    </row>
    <row r="48" spans="1:12" ht="12.75">
      <c r="A48" s="132" t="s">
        <v>2048</v>
      </c>
      <c r="B48" s="37">
        <v>114</v>
      </c>
      <c r="C48" s="38" t="s">
        <v>1495</v>
      </c>
      <c r="D48" s="35" t="s">
        <v>1800</v>
      </c>
      <c r="E48" s="39" t="s">
        <v>1282</v>
      </c>
      <c r="F48" s="39" t="s">
        <v>1801</v>
      </c>
      <c r="G48" s="39" t="s">
        <v>9</v>
      </c>
      <c r="H48" s="39" t="s">
        <v>244</v>
      </c>
      <c r="I48" s="134" t="s">
        <v>1570</v>
      </c>
      <c r="J48" s="137" t="s">
        <v>0</v>
      </c>
      <c r="K48" s="139" t="s">
        <v>245</v>
      </c>
      <c r="L48"/>
    </row>
    <row r="49" spans="1:17" ht="12.75">
      <c r="A49" s="131" t="s">
        <v>652</v>
      </c>
      <c r="B49" s="40"/>
      <c r="C49" s="41" t="s">
        <v>950</v>
      </c>
      <c r="D49" s="36" t="s">
        <v>1605</v>
      </c>
      <c r="E49" s="42" t="s">
        <v>1289</v>
      </c>
      <c r="F49" s="42" t="s">
        <v>1567</v>
      </c>
      <c r="G49" s="42" t="s">
        <v>1263</v>
      </c>
      <c r="H49" s="42" t="s">
        <v>1991</v>
      </c>
      <c r="I49" s="133" t="s">
        <v>1805</v>
      </c>
      <c r="J49" s="136"/>
      <c r="K49" s="138" t="s">
        <v>246</v>
      </c>
      <c r="L49"/>
      <c r="P49" s="63"/>
      <c r="Q49" s="63"/>
    </row>
    <row r="50" spans="1:17" ht="12.75">
      <c r="A50" s="132" t="s">
        <v>2049</v>
      </c>
      <c r="B50" s="37">
        <v>62</v>
      </c>
      <c r="C50" s="38" t="s">
        <v>1443</v>
      </c>
      <c r="D50" s="35" t="s">
        <v>1609</v>
      </c>
      <c r="E50" s="39" t="s">
        <v>1610</v>
      </c>
      <c r="F50" s="39" t="s">
        <v>1581</v>
      </c>
      <c r="G50" s="39" t="s">
        <v>9</v>
      </c>
      <c r="H50" s="39" t="s">
        <v>57</v>
      </c>
      <c r="I50" s="106" t="s">
        <v>58</v>
      </c>
      <c r="J50" s="135" t="s">
        <v>2045</v>
      </c>
      <c r="K50" s="139" t="s">
        <v>59</v>
      </c>
      <c r="L50"/>
      <c r="P50" s="63"/>
      <c r="Q50" s="63"/>
    </row>
    <row r="51" spans="1:12" ht="12.75">
      <c r="A51" s="131" t="s">
        <v>653</v>
      </c>
      <c r="B51" s="40"/>
      <c r="C51" s="41" t="s">
        <v>781</v>
      </c>
      <c r="D51" s="36" t="s">
        <v>1586</v>
      </c>
      <c r="E51" s="42" t="s">
        <v>1662</v>
      </c>
      <c r="F51" s="42" t="s">
        <v>1586</v>
      </c>
      <c r="G51" s="42" t="s">
        <v>1263</v>
      </c>
      <c r="H51" s="42" t="s">
        <v>1586</v>
      </c>
      <c r="I51" s="106" t="s">
        <v>1802</v>
      </c>
      <c r="J51" s="135"/>
      <c r="K51" s="138" t="s">
        <v>199</v>
      </c>
      <c r="L51"/>
    </row>
    <row r="52" spans="1:12" ht="12.75">
      <c r="A52" s="132" t="s">
        <v>2050</v>
      </c>
      <c r="B52" s="37">
        <v>83</v>
      </c>
      <c r="C52" s="38" t="s">
        <v>1464</v>
      </c>
      <c r="D52" s="35" t="s">
        <v>1275</v>
      </c>
      <c r="E52" s="39" t="s">
        <v>1690</v>
      </c>
      <c r="F52" s="39" t="s">
        <v>1691</v>
      </c>
      <c r="G52" s="39" t="s">
        <v>9</v>
      </c>
      <c r="H52" s="39" t="s">
        <v>87</v>
      </c>
      <c r="I52" s="134" t="s">
        <v>68</v>
      </c>
      <c r="J52" s="137"/>
      <c r="K52" s="139" t="s">
        <v>247</v>
      </c>
      <c r="L52"/>
    </row>
    <row r="53" spans="1:12" ht="12.75">
      <c r="A53" s="131" t="s">
        <v>654</v>
      </c>
      <c r="B53" s="40"/>
      <c r="C53" s="41" t="s">
        <v>864</v>
      </c>
      <c r="D53" s="36" t="s">
        <v>1812</v>
      </c>
      <c r="E53" s="42" t="s">
        <v>1995</v>
      </c>
      <c r="F53" s="42" t="s">
        <v>1588</v>
      </c>
      <c r="G53" s="42" t="s">
        <v>1263</v>
      </c>
      <c r="H53" s="42" t="s">
        <v>1649</v>
      </c>
      <c r="I53" s="133" t="s">
        <v>1670</v>
      </c>
      <c r="J53" s="136"/>
      <c r="K53" s="138" t="s">
        <v>56</v>
      </c>
      <c r="L53"/>
    </row>
    <row r="54" spans="1:12" ht="12.75">
      <c r="A54" s="132" t="s">
        <v>2051</v>
      </c>
      <c r="B54" s="37">
        <v>44</v>
      </c>
      <c r="C54" s="38" t="s">
        <v>1425</v>
      </c>
      <c r="D54" s="35" t="s">
        <v>1270</v>
      </c>
      <c r="E54" s="39" t="s">
        <v>1564</v>
      </c>
      <c r="F54" s="39" t="s">
        <v>1565</v>
      </c>
      <c r="G54" s="39" t="s">
        <v>9</v>
      </c>
      <c r="H54" s="39" t="s">
        <v>60</v>
      </c>
      <c r="I54" s="106" t="s">
        <v>61</v>
      </c>
      <c r="J54" s="135" t="s">
        <v>5</v>
      </c>
      <c r="K54" s="139" t="s">
        <v>62</v>
      </c>
      <c r="L54"/>
    </row>
    <row r="55" spans="1:12" ht="12.75">
      <c r="A55" s="131" t="s">
        <v>652</v>
      </c>
      <c r="B55" s="40"/>
      <c r="C55" s="41" t="s">
        <v>1079</v>
      </c>
      <c r="D55" s="36" t="s">
        <v>1566</v>
      </c>
      <c r="E55" s="42" t="s">
        <v>1989</v>
      </c>
      <c r="F55" s="42" t="s">
        <v>1310</v>
      </c>
      <c r="G55" s="42" t="s">
        <v>1263</v>
      </c>
      <c r="H55" s="42" t="s">
        <v>63</v>
      </c>
      <c r="I55" s="106" t="s">
        <v>1296</v>
      </c>
      <c r="J55" s="135"/>
      <c r="K55" s="138" t="s">
        <v>200</v>
      </c>
      <c r="L55"/>
    </row>
    <row r="56" spans="1:12" ht="12.75">
      <c r="A56" s="132" t="s">
        <v>2052</v>
      </c>
      <c r="B56" s="37">
        <v>67</v>
      </c>
      <c r="C56" s="38" t="s">
        <v>1448</v>
      </c>
      <c r="D56" s="35" t="s">
        <v>1813</v>
      </c>
      <c r="E56" s="39" t="s">
        <v>1613</v>
      </c>
      <c r="F56" s="39" t="s">
        <v>1614</v>
      </c>
      <c r="G56" s="39" t="s">
        <v>9</v>
      </c>
      <c r="H56" s="39" t="s">
        <v>64</v>
      </c>
      <c r="I56" s="134" t="s">
        <v>1275</v>
      </c>
      <c r="J56" s="137"/>
      <c r="K56" s="139" t="s">
        <v>65</v>
      </c>
      <c r="L56"/>
    </row>
    <row r="57" spans="1:12" ht="12.75">
      <c r="A57" s="131" t="s">
        <v>654</v>
      </c>
      <c r="B57" s="40"/>
      <c r="C57" s="41" t="s">
        <v>823</v>
      </c>
      <c r="D57" s="36" t="s">
        <v>1663</v>
      </c>
      <c r="E57" s="42" t="s">
        <v>1630</v>
      </c>
      <c r="F57" s="42" t="s">
        <v>1587</v>
      </c>
      <c r="G57" s="42" t="s">
        <v>1263</v>
      </c>
      <c r="H57" s="42" t="s">
        <v>1998</v>
      </c>
      <c r="I57" s="133" t="s">
        <v>1663</v>
      </c>
      <c r="J57" s="136"/>
      <c r="K57" s="138" t="s">
        <v>201</v>
      </c>
      <c r="L57"/>
    </row>
    <row r="58" spans="1:12" ht="12.75">
      <c r="A58" s="132" t="s">
        <v>2053</v>
      </c>
      <c r="B58" s="37">
        <v>121</v>
      </c>
      <c r="C58" s="38" t="s">
        <v>1502</v>
      </c>
      <c r="D58" s="35" t="s">
        <v>1817</v>
      </c>
      <c r="E58" s="39" t="s">
        <v>1818</v>
      </c>
      <c r="F58" s="39" t="s">
        <v>1819</v>
      </c>
      <c r="G58" s="39" t="s">
        <v>9</v>
      </c>
      <c r="H58" s="39" t="s">
        <v>1569</v>
      </c>
      <c r="I58" s="106" t="s">
        <v>1800</v>
      </c>
      <c r="J58" s="135" t="s">
        <v>1582</v>
      </c>
      <c r="K58" s="139" t="s">
        <v>309</v>
      </c>
      <c r="L58"/>
    </row>
    <row r="59" spans="1:12" ht="12.75">
      <c r="A59" s="131" t="s">
        <v>652</v>
      </c>
      <c r="B59" s="40"/>
      <c r="C59" s="41" t="s">
        <v>795</v>
      </c>
      <c r="D59" s="36" t="s">
        <v>1820</v>
      </c>
      <c r="E59" s="42" t="s">
        <v>1997</v>
      </c>
      <c r="F59" s="42" t="s">
        <v>1607</v>
      </c>
      <c r="G59" s="42" t="s">
        <v>1263</v>
      </c>
      <c r="H59" s="42" t="s">
        <v>1647</v>
      </c>
      <c r="I59" s="106" t="s">
        <v>1415</v>
      </c>
      <c r="J59" s="135"/>
      <c r="K59" s="138" t="s">
        <v>310</v>
      </c>
      <c r="L59"/>
    </row>
    <row r="60" spans="1:12" ht="12.75">
      <c r="A60" s="132" t="s">
        <v>2054</v>
      </c>
      <c r="B60" s="37">
        <v>35</v>
      </c>
      <c r="C60" s="38" t="s">
        <v>1279</v>
      </c>
      <c r="D60" s="35" t="s">
        <v>1280</v>
      </c>
      <c r="E60" s="39" t="s">
        <v>1281</v>
      </c>
      <c r="F60" s="39" t="s">
        <v>1282</v>
      </c>
      <c r="G60" s="39" t="s">
        <v>66</v>
      </c>
      <c r="H60" s="39" t="s">
        <v>67</v>
      </c>
      <c r="I60" s="134" t="s">
        <v>68</v>
      </c>
      <c r="J60" s="137"/>
      <c r="K60" s="139" t="s">
        <v>69</v>
      </c>
      <c r="L60"/>
    </row>
    <row r="61" spans="1:12" ht="12.75">
      <c r="A61" s="131" t="s">
        <v>678</v>
      </c>
      <c r="B61" s="40"/>
      <c r="C61" s="41" t="s">
        <v>779</v>
      </c>
      <c r="D61" s="36" t="s">
        <v>1654</v>
      </c>
      <c r="E61" s="42" t="s">
        <v>1687</v>
      </c>
      <c r="F61" s="42" t="s">
        <v>1815</v>
      </c>
      <c r="G61" s="42" t="s">
        <v>411</v>
      </c>
      <c r="H61" s="42" t="s">
        <v>1662</v>
      </c>
      <c r="I61" s="133" t="s">
        <v>1816</v>
      </c>
      <c r="J61" s="136"/>
      <c r="K61" s="138" t="s">
        <v>202</v>
      </c>
      <c r="L61"/>
    </row>
    <row r="62" spans="1:12" ht="12.75">
      <c r="A62" s="132" t="s">
        <v>2055</v>
      </c>
      <c r="B62" s="37">
        <v>34</v>
      </c>
      <c r="C62" s="38" t="s">
        <v>1269</v>
      </c>
      <c r="D62" s="35" t="s">
        <v>71</v>
      </c>
      <c r="E62" s="39" t="s">
        <v>1271</v>
      </c>
      <c r="F62" s="39" t="s">
        <v>1272</v>
      </c>
      <c r="G62" s="39" t="s">
        <v>72</v>
      </c>
      <c r="H62" s="39" t="s">
        <v>73</v>
      </c>
      <c r="I62" s="106" t="s">
        <v>55</v>
      </c>
      <c r="J62" s="135" t="s">
        <v>2045</v>
      </c>
      <c r="K62" s="139" t="s">
        <v>74</v>
      </c>
      <c r="L62"/>
    </row>
    <row r="63" spans="1:12" ht="12.75">
      <c r="A63" s="131" t="s">
        <v>675</v>
      </c>
      <c r="B63" s="40"/>
      <c r="C63" s="41" t="s">
        <v>781</v>
      </c>
      <c r="D63" s="36" t="s">
        <v>1560</v>
      </c>
      <c r="E63" s="42" t="s">
        <v>1585</v>
      </c>
      <c r="F63" s="42" t="s">
        <v>1649</v>
      </c>
      <c r="G63" s="42" t="s">
        <v>324</v>
      </c>
      <c r="H63" s="42" t="s">
        <v>1608</v>
      </c>
      <c r="I63" s="106" t="s">
        <v>1650</v>
      </c>
      <c r="J63" s="135"/>
      <c r="K63" s="138" t="s">
        <v>203</v>
      </c>
      <c r="L63"/>
    </row>
    <row r="64" spans="1:12" ht="12.75">
      <c r="A64" s="132" t="s">
        <v>2056</v>
      </c>
      <c r="B64" s="37">
        <v>77</v>
      </c>
      <c r="C64" s="38" t="s">
        <v>1458</v>
      </c>
      <c r="D64" s="35" t="s">
        <v>1668</v>
      </c>
      <c r="E64" s="39" t="s">
        <v>1669</v>
      </c>
      <c r="F64" s="39" t="s">
        <v>1618</v>
      </c>
      <c r="G64" s="39" t="s">
        <v>9</v>
      </c>
      <c r="H64" s="39" t="s">
        <v>1877</v>
      </c>
      <c r="I64" s="134" t="s">
        <v>75</v>
      </c>
      <c r="J64" s="137"/>
      <c r="K64" s="139" t="s">
        <v>76</v>
      </c>
      <c r="L64"/>
    </row>
    <row r="65" spans="1:12" ht="12.75">
      <c r="A65" s="131" t="s">
        <v>654</v>
      </c>
      <c r="B65" s="40"/>
      <c r="C65" s="41" t="s">
        <v>1186</v>
      </c>
      <c r="D65" s="36" t="s">
        <v>1824</v>
      </c>
      <c r="E65" s="42" t="s">
        <v>1999</v>
      </c>
      <c r="F65" s="42" t="s">
        <v>1826</v>
      </c>
      <c r="G65" s="42" t="s">
        <v>1263</v>
      </c>
      <c r="H65" s="42" t="s">
        <v>1700</v>
      </c>
      <c r="I65" s="133" t="s">
        <v>1621</v>
      </c>
      <c r="J65" s="136"/>
      <c r="K65" s="138" t="s">
        <v>204</v>
      </c>
      <c r="L65"/>
    </row>
    <row r="66" spans="1:12" ht="12.75">
      <c r="A66" s="132" t="s">
        <v>2057</v>
      </c>
      <c r="B66" s="37">
        <v>75</v>
      </c>
      <c r="C66" s="38" t="s">
        <v>1456</v>
      </c>
      <c r="D66" s="35" t="s">
        <v>1660</v>
      </c>
      <c r="E66" s="39" t="s">
        <v>1661</v>
      </c>
      <c r="F66" s="39" t="s">
        <v>1620</v>
      </c>
      <c r="G66" s="39" t="s">
        <v>9</v>
      </c>
      <c r="H66" s="39" t="s">
        <v>77</v>
      </c>
      <c r="I66" s="106" t="s">
        <v>10</v>
      </c>
      <c r="J66" s="135" t="s">
        <v>1582</v>
      </c>
      <c r="K66" s="139" t="s">
        <v>78</v>
      </c>
      <c r="L66"/>
    </row>
    <row r="67" spans="1:12" ht="12.75">
      <c r="A67" s="131" t="s">
        <v>655</v>
      </c>
      <c r="B67" s="40"/>
      <c r="C67" s="41" t="s">
        <v>795</v>
      </c>
      <c r="D67" s="36" t="s">
        <v>1701</v>
      </c>
      <c r="E67" s="42" t="s">
        <v>1674</v>
      </c>
      <c r="F67" s="42" t="s">
        <v>1816</v>
      </c>
      <c r="G67" s="42" t="s">
        <v>1263</v>
      </c>
      <c r="H67" s="42" t="s">
        <v>1674</v>
      </c>
      <c r="I67" s="106" t="s">
        <v>1674</v>
      </c>
      <c r="J67" s="135"/>
      <c r="K67" s="138" t="s">
        <v>205</v>
      </c>
      <c r="L67"/>
    </row>
    <row r="68" spans="1:12" ht="12.75">
      <c r="A68" s="132" t="s">
        <v>2058</v>
      </c>
      <c r="B68" s="37">
        <v>63</v>
      </c>
      <c r="C68" s="38" t="s">
        <v>1444</v>
      </c>
      <c r="D68" s="35" t="s">
        <v>1618</v>
      </c>
      <c r="E68" s="39" t="s">
        <v>1619</v>
      </c>
      <c r="F68" s="39" t="s">
        <v>1620</v>
      </c>
      <c r="G68" s="39" t="s">
        <v>9</v>
      </c>
      <c r="H68" s="39" t="s">
        <v>1405</v>
      </c>
      <c r="I68" s="134" t="s">
        <v>1655</v>
      </c>
      <c r="J68" s="137"/>
      <c r="K68" s="139" t="s">
        <v>80</v>
      </c>
      <c r="L68"/>
    </row>
    <row r="69" spans="1:12" ht="12.75">
      <c r="A69" s="131" t="s">
        <v>653</v>
      </c>
      <c r="B69" s="40"/>
      <c r="C69" s="41" t="s">
        <v>781</v>
      </c>
      <c r="D69" s="36" t="s">
        <v>1617</v>
      </c>
      <c r="E69" s="42" t="s">
        <v>1694</v>
      </c>
      <c r="F69" s="42" t="s">
        <v>1700</v>
      </c>
      <c r="G69" s="42" t="s">
        <v>1263</v>
      </c>
      <c r="H69" s="42" t="s">
        <v>1721</v>
      </c>
      <c r="I69" s="133" t="s">
        <v>1694</v>
      </c>
      <c r="J69" s="136"/>
      <c r="K69" s="138" t="s">
        <v>206</v>
      </c>
      <c r="L69"/>
    </row>
    <row r="70" spans="1:12" ht="12.75">
      <c r="A70" s="132" t="s">
        <v>2059</v>
      </c>
      <c r="B70" s="37">
        <v>68</v>
      </c>
      <c r="C70" s="38" t="s">
        <v>1449</v>
      </c>
      <c r="D70" s="35" t="s">
        <v>1623</v>
      </c>
      <c r="E70" s="39" t="s">
        <v>1624</v>
      </c>
      <c r="F70" s="39" t="s">
        <v>1625</v>
      </c>
      <c r="G70" s="39" t="s">
        <v>9</v>
      </c>
      <c r="H70" s="39" t="s">
        <v>81</v>
      </c>
      <c r="I70" s="106" t="s">
        <v>82</v>
      </c>
      <c r="J70" s="135"/>
      <c r="K70" s="139" t="s">
        <v>83</v>
      </c>
      <c r="L70"/>
    </row>
    <row r="71" spans="1:12" ht="12.75">
      <c r="A71" s="131" t="s">
        <v>653</v>
      </c>
      <c r="B71" s="40"/>
      <c r="C71" s="41" t="s">
        <v>1097</v>
      </c>
      <c r="D71" s="36" t="s">
        <v>84</v>
      </c>
      <c r="E71" s="42" t="s">
        <v>1716</v>
      </c>
      <c r="F71" s="42" t="s">
        <v>1828</v>
      </c>
      <c r="G71" s="42" t="s">
        <v>1263</v>
      </c>
      <c r="H71" s="42" t="s">
        <v>93</v>
      </c>
      <c r="I71" s="106" t="s">
        <v>1675</v>
      </c>
      <c r="J71" s="135"/>
      <c r="K71" s="138" t="s">
        <v>207</v>
      </c>
      <c r="L71"/>
    </row>
    <row r="72" spans="1:12" ht="12.75">
      <c r="A72" s="132" t="s">
        <v>2060</v>
      </c>
      <c r="B72" s="37">
        <v>31</v>
      </c>
      <c r="C72" s="38" t="s">
        <v>1274</v>
      </c>
      <c r="D72" s="35" t="s">
        <v>1275</v>
      </c>
      <c r="E72" s="39" t="s">
        <v>1276</v>
      </c>
      <c r="F72" s="39" t="s">
        <v>1277</v>
      </c>
      <c r="G72" s="39" t="s">
        <v>85</v>
      </c>
      <c r="H72" s="39" t="s">
        <v>1665</v>
      </c>
      <c r="I72" s="134" t="s">
        <v>1272</v>
      </c>
      <c r="J72" s="137" t="s">
        <v>4</v>
      </c>
      <c r="K72" s="139" t="s">
        <v>86</v>
      </c>
      <c r="L72"/>
    </row>
    <row r="73" spans="1:12" ht="12.75">
      <c r="A73" s="131" t="s">
        <v>675</v>
      </c>
      <c r="B73" s="40"/>
      <c r="C73" s="41" t="s">
        <v>781</v>
      </c>
      <c r="D73" s="36" t="s">
        <v>1812</v>
      </c>
      <c r="E73" s="42" t="s">
        <v>1586</v>
      </c>
      <c r="F73" s="42" t="s">
        <v>1718</v>
      </c>
      <c r="G73" s="42" t="s">
        <v>1262</v>
      </c>
      <c r="H73" s="42" t="s">
        <v>1675</v>
      </c>
      <c r="I73" s="133" t="s">
        <v>1642</v>
      </c>
      <c r="J73" s="136"/>
      <c r="K73" s="138" t="s">
        <v>208</v>
      </c>
      <c r="L73"/>
    </row>
    <row r="74" spans="1:12" ht="12.75">
      <c r="A74" s="132" t="s">
        <v>2061</v>
      </c>
      <c r="B74" s="37">
        <v>58</v>
      </c>
      <c r="C74" s="38" t="s">
        <v>1439</v>
      </c>
      <c r="D74" s="35" t="s">
        <v>1409</v>
      </c>
      <c r="E74" s="39" t="s">
        <v>1407</v>
      </c>
      <c r="F74" s="39" t="s">
        <v>1622</v>
      </c>
      <c r="G74" s="39" t="s">
        <v>9</v>
      </c>
      <c r="H74" s="39" t="s">
        <v>87</v>
      </c>
      <c r="I74" s="106" t="s">
        <v>1596</v>
      </c>
      <c r="J74" s="135" t="s">
        <v>2045</v>
      </c>
      <c r="K74" s="139" t="s">
        <v>88</v>
      </c>
      <c r="L74"/>
    </row>
    <row r="75" spans="1:12" ht="12.75">
      <c r="A75" s="131" t="s">
        <v>674</v>
      </c>
      <c r="B75" s="40"/>
      <c r="C75" s="41" t="s">
        <v>825</v>
      </c>
      <c r="D75" s="36" t="s">
        <v>1637</v>
      </c>
      <c r="E75" s="42" t="s">
        <v>1838</v>
      </c>
      <c r="F75" s="42" t="s">
        <v>1343</v>
      </c>
      <c r="G75" s="42" t="s">
        <v>1263</v>
      </c>
      <c r="H75" s="42" t="s">
        <v>26</v>
      </c>
      <c r="I75" s="106" t="s">
        <v>311</v>
      </c>
      <c r="J75" s="135"/>
      <c r="K75" s="138" t="s">
        <v>209</v>
      </c>
      <c r="L75"/>
    </row>
    <row r="76" spans="1:12" ht="12.75">
      <c r="A76" s="132" t="s">
        <v>2062</v>
      </c>
      <c r="B76" s="37">
        <v>32</v>
      </c>
      <c r="C76" s="38" t="s">
        <v>1286</v>
      </c>
      <c r="D76" s="35" t="s">
        <v>1660</v>
      </c>
      <c r="E76" s="39" t="s">
        <v>1287</v>
      </c>
      <c r="F76" s="39" t="s">
        <v>1288</v>
      </c>
      <c r="G76" s="39" t="s">
        <v>1660</v>
      </c>
      <c r="H76" s="39" t="s">
        <v>57</v>
      </c>
      <c r="I76" s="134" t="s">
        <v>1744</v>
      </c>
      <c r="J76" s="137" t="s">
        <v>1582</v>
      </c>
      <c r="K76" s="139" t="s">
        <v>89</v>
      </c>
      <c r="L76"/>
    </row>
    <row r="77" spans="1:12" ht="12.75">
      <c r="A77" s="131" t="s">
        <v>678</v>
      </c>
      <c r="B77" s="40"/>
      <c r="C77" s="41" t="s">
        <v>779</v>
      </c>
      <c r="D77" s="36" t="s">
        <v>1674</v>
      </c>
      <c r="E77" s="42" t="s">
        <v>2000</v>
      </c>
      <c r="F77" s="42" t="s">
        <v>1829</v>
      </c>
      <c r="G77" s="42" t="s">
        <v>412</v>
      </c>
      <c r="H77" s="42" t="s">
        <v>1584</v>
      </c>
      <c r="I77" s="133" t="s">
        <v>312</v>
      </c>
      <c r="J77" s="136"/>
      <c r="K77" s="138" t="s">
        <v>210</v>
      </c>
      <c r="L77"/>
    </row>
    <row r="78" spans="1:12" ht="12.75">
      <c r="A78" s="132" t="s">
        <v>1698</v>
      </c>
      <c r="B78" s="37">
        <v>98</v>
      </c>
      <c r="C78" s="38" t="s">
        <v>1479</v>
      </c>
      <c r="D78" s="35" t="s">
        <v>1707</v>
      </c>
      <c r="E78" s="39" t="s">
        <v>1407</v>
      </c>
      <c r="F78" s="39" t="s">
        <v>1738</v>
      </c>
      <c r="G78" s="39" t="s">
        <v>9</v>
      </c>
      <c r="H78" s="39" t="s">
        <v>1380</v>
      </c>
      <c r="I78" s="106" t="s">
        <v>101</v>
      </c>
      <c r="J78" s="135"/>
      <c r="K78" s="139" t="s">
        <v>248</v>
      </c>
      <c r="L78"/>
    </row>
    <row r="79" spans="1:12" ht="12.75">
      <c r="A79" s="131" t="s">
        <v>655</v>
      </c>
      <c r="B79" s="40"/>
      <c r="C79" s="41" t="s">
        <v>879</v>
      </c>
      <c r="D79" s="36" t="s">
        <v>1718</v>
      </c>
      <c r="E79" s="42" t="s">
        <v>2002</v>
      </c>
      <c r="F79" s="42" t="s">
        <v>1836</v>
      </c>
      <c r="G79" s="42" t="s">
        <v>1263</v>
      </c>
      <c r="H79" s="42" t="s">
        <v>1717</v>
      </c>
      <c r="I79" s="106" t="s">
        <v>1659</v>
      </c>
      <c r="J79" s="135"/>
      <c r="K79" s="138" t="s">
        <v>249</v>
      </c>
      <c r="L79"/>
    </row>
    <row r="80" spans="1:12" ht="12.75">
      <c r="A80" s="132" t="s">
        <v>1699</v>
      </c>
      <c r="B80" s="37">
        <v>81</v>
      </c>
      <c r="C80" s="38" t="s">
        <v>1462</v>
      </c>
      <c r="D80" s="35" t="s">
        <v>1702</v>
      </c>
      <c r="E80" s="39" t="s">
        <v>1703</v>
      </c>
      <c r="F80" s="39" t="s">
        <v>1704</v>
      </c>
      <c r="G80" s="39" t="s">
        <v>9</v>
      </c>
      <c r="H80" s="39" t="s">
        <v>250</v>
      </c>
      <c r="I80" s="134" t="s">
        <v>251</v>
      </c>
      <c r="J80" s="137" t="s">
        <v>1582</v>
      </c>
      <c r="K80" s="139" t="s">
        <v>252</v>
      </c>
      <c r="L80"/>
    </row>
    <row r="81" spans="1:12" ht="12.75">
      <c r="A81" s="131" t="s">
        <v>655</v>
      </c>
      <c r="B81" s="40"/>
      <c r="C81" s="41" t="s">
        <v>795</v>
      </c>
      <c r="D81" s="36" t="s">
        <v>1662</v>
      </c>
      <c r="E81" s="42" t="s">
        <v>1678</v>
      </c>
      <c r="F81" s="42" t="s">
        <v>1823</v>
      </c>
      <c r="G81" s="42" t="s">
        <v>1263</v>
      </c>
      <c r="H81" s="42" t="s">
        <v>1711</v>
      </c>
      <c r="I81" s="133" t="s">
        <v>1710</v>
      </c>
      <c r="J81" s="136"/>
      <c r="K81" s="138" t="s">
        <v>253</v>
      </c>
      <c r="L81"/>
    </row>
    <row r="82" spans="1:12" ht="12.75">
      <c r="A82" s="132" t="s">
        <v>2063</v>
      </c>
      <c r="B82" s="37">
        <v>76</v>
      </c>
      <c r="C82" s="38" t="s">
        <v>1457</v>
      </c>
      <c r="D82" s="35" t="s">
        <v>1655</v>
      </c>
      <c r="E82" s="39" t="s">
        <v>1656</v>
      </c>
      <c r="F82" s="39" t="s">
        <v>1577</v>
      </c>
      <c r="G82" s="39" t="s">
        <v>9</v>
      </c>
      <c r="H82" s="39" t="s">
        <v>254</v>
      </c>
      <c r="I82" s="106" t="s">
        <v>255</v>
      </c>
      <c r="J82" s="135" t="s">
        <v>1582</v>
      </c>
      <c r="K82" s="224" t="s">
        <v>256</v>
      </c>
      <c r="L82"/>
    </row>
    <row r="83" spans="1:12" ht="12.75">
      <c r="A83" s="131" t="s">
        <v>652</v>
      </c>
      <c r="B83" s="40"/>
      <c r="C83" s="41" t="s">
        <v>886</v>
      </c>
      <c r="D83" s="36" t="s">
        <v>177</v>
      </c>
      <c r="E83" s="42" t="s">
        <v>1992</v>
      </c>
      <c r="F83" s="42" t="s">
        <v>1807</v>
      </c>
      <c r="G83" s="42" t="s">
        <v>1263</v>
      </c>
      <c r="H83" s="42" t="s">
        <v>243</v>
      </c>
      <c r="I83" s="106" t="s">
        <v>1798</v>
      </c>
      <c r="J83" s="135"/>
      <c r="K83" s="138" t="s">
        <v>257</v>
      </c>
      <c r="L83"/>
    </row>
    <row r="84" spans="1:12" ht="12.75">
      <c r="A84" s="132" t="s">
        <v>2064</v>
      </c>
      <c r="B84" s="37">
        <v>73</v>
      </c>
      <c r="C84" s="38" t="s">
        <v>1454</v>
      </c>
      <c r="D84" s="35" t="s">
        <v>1664</v>
      </c>
      <c r="E84" s="39" t="s">
        <v>1665</v>
      </c>
      <c r="F84" s="39" t="s">
        <v>1666</v>
      </c>
      <c r="G84" s="39" t="s">
        <v>9</v>
      </c>
      <c r="H84" s="39" t="s">
        <v>90</v>
      </c>
      <c r="I84" s="134" t="s">
        <v>91</v>
      </c>
      <c r="J84" s="137" t="s">
        <v>4</v>
      </c>
      <c r="K84" s="139" t="s">
        <v>92</v>
      </c>
      <c r="L84"/>
    </row>
    <row r="85" spans="1:12" ht="12.75">
      <c r="A85" s="131" t="s">
        <v>653</v>
      </c>
      <c r="B85" s="40"/>
      <c r="C85" s="41" t="s">
        <v>781</v>
      </c>
      <c r="D85" s="36" t="s">
        <v>93</v>
      </c>
      <c r="E85" s="42" t="s">
        <v>1998</v>
      </c>
      <c r="F85" s="42" t="s">
        <v>1615</v>
      </c>
      <c r="G85" s="42" t="s">
        <v>1263</v>
      </c>
      <c r="H85" s="42" t="s">
        <v>185</v>
      </c>
      <c r="I85" s="133" t="s">
        <v>1667</v>
      </c>
      <c r="J85" s="136"/>
      <c r="K85" s="138" t="s">
        <v>211</v>
      </c>
      <c r="L85"/>
    </row>
    <row r="86" spans="1:12" ht="12.75">
      <c r="A86" s="132" t="s">
        <v>2065</v>
      </c>
      <c r="B86" s="37">
        <v>60</v>
      </c>
      <c r="C86" s="38" t="s">
        <v>1441</v>
      </c>
      <c r="D86" s="35" t="s">
        <v>1626</v>
      </c>
      <c r="E86" s="39" t="s">
        <v>1293</v>
      </c>
      <c r="F86" s="39" t="s">
        <v>1627</v>
      </c>
      <c r="G86" s="39" t="s">
        <v>9</v>
      </c>
      <c r="H86" s="39" t="s">
        <v>1712</v>
      </c>
      <c r="I86" s="106" t="s">
        <v>60</v>
      </c>
      <c r="J86" s="135" t="s">
        <v>1582</v>
      </c>
      <c r="K86" s="139" t="s">
        <v>94</v>
      </c>
      <c r="L86"/>
    </row>
    <row r="87" spans="1:12" ht="12.75">
      <c r="A87" s="131" t="s">
        <v>652</v>
      </c>
      <c r="B87" s="40"/>
      <c r="C87" s="41" t="s">
        <v>845</v>
      </c>
      <c r="D87" s="36" t="s">
        <v>1742</v>
      </c>
      <c r="E87" s="42" t="s">
        <v>1635</v>
      </c>
      <c r="F87" s="42" t="s">
        <v>1831</v>
      </c>
      <c r="G87" s="42" t="s">
        <v>1263</v>
      </c>
      <c r="H87" s="42" t="s">
        <v>1830</v>
      </c>
      <c r="I87" s="106" t="s">
        <v>1633</v>
      </c>
      <c r="J87" s="135"/>
      <c r="K87" s="138" t="s">
        <v>212</v>
      </c>
      <c r="L87"/>
    </row>
    <row r="88" spans="1:12" ht="12.75">
      <c r="A88" s="132" t="s">
        <v>2066</v>
      </c>
      <c r="B88" s="37">
        <v>45</v>
      </c>
      <c r="C88" s="38" t="s">
        <v>1426</v>
      </c>
      <c r="D88" s="35" t="s">
        <v>1527</v>
      </c>
      <c r="E88" s="39" t="s">
        <v>1410</v>
      </c>
      <c r="F88" s="39" t="s">
        <v>1528</v>
      </c>
      <c r="G88" s="39" t="s">
        <v>9</v>
      </c>
      <c r="H88" s="39" t="s">
        <v>46</v>
      </c>
      <c r="I88" s="134" t="s">
        <v>1800</v>
      </c>
      <c r="J88" s="137" t="s">
        <v>600</v>
      </c>
      <c r="K88" s="139" t="s">
        <v>601</v>
      </c>
      <c r="L88"/>
    </row>
    <row r="89" spans="1:12" ht="12.75">
      <c r="A89" s="131" t="s">
        <v>674</v>
      </c>
      <c r="B89" s="40"/>
      <c r="C89" s="41" t="s">
        <v>825</v>
      </c>
      <c r="D89" s="36" t="s">
        <v>1520</v>
      </c>
      <c r="E89" s="42" t="s">
        <v>1515</v>
      </c>
      <c r="F89" s="42" t="s">
        <v>1530</v>
      </c>
      <c r="G89" s="42" t="s">
        <v>1263</v>
      </c>
      <c r="H89" s="42" t="s">
        <v>1599</v>
      </c>
      <c r="I89" s="133" t="s">
        <v>1990</v>
      </c>
      <c r="J89" s="136"/>
      <c r="K89" s="138" t="s">
        <v>602</v>
      </c>
      <c r="L89"/>
    </row>
    <row r="90" spans="1:12" ht="12.75">
      <c r="A90" s="132" t="s">
        <v>2067</v>
      </c>
      <c r="B90" s="37">
        <v>85</v>
      </c>
      <c r="C90" s="38" t="s">
        <v>1466</v>
      </c>
      <c r="D90" s="35" t="s">
        <v>1709</v>
      </c>
      <c r="E90" s="39" t="s">
        <v>1714</v>
      </c>
      <c r="F90" s="39" t="s">
        <v>1715</v>
      </c>
      <c r="G90" s="39" t="s">
        <v>9</v>
      </c>
      <c r="H90" s="39" t="s">
        <v>258</v>
      </c>
      <c r="I90" s="134" t="s">
        <v>259</v>
      </c>
      <c r="J90" s="137"/>
      <c r="K90" s="139" t="s">
        <v>260</v>
      </c>
      <c r="L90"/>
    </row>
    <row r="91" spans="1:12" ht="12.75">
      <c r="A91" s="131" t="s">
        <v>655</v>
      </c>
      <c r="B91" s="40"/>
      <c r="C91" s="41" t="s">
        <v>1167</v>
      </c>
      <c r="D91" s="36" t="s">
        <v>1757</v>
      </c>
      <c r="E91" s="42" t="s">
        <v>1720</v>
      </c>
      <c r="F91" s="42" t="s">
        <v>1842</v>
      </c>
      <c r="G91" s="42" t="s">
        <v>1263</v>
      </c>
      <c r="H91" s="42" t="s">
        <v>1760</v>
      </c>
      <c r="I91" s="133" t="s">
        <v>2006</v>
      </c>
      <c r="J91" s="136"/>
      <c r="K91" s="138" t="s">
        <v>261</v>
      </c>
      <c r="L91"/>
    </row>
    <row r="92" spans="1:12" ht="12.75">
      <c r="A92" s="132" t="s">
        <v>2068</v>
      </c>
      <c r="B92" s="37">
        <v>88</v>
      </c>
      <c r="C92" s="38" t="s">
        <v>1469</v>
      </c>
      <c r="D92" s="35" t="s">
        <v>1302</v>
      </c>
      <c r="E92" s="39" t="s">
        <v>1712</v>
      </c>
      <c r="F92" s="39" t="s">
        <v>1713</v>
      </c>
      <c r="G92" s="39" t="s">
        <v>9</v>
      </c>
      <c r="H92" s="39" t="s">
        <v>262</v>
      </c>
      <c r="I92" s="134" t="s">
        <v>1744</v>
      </c>
      <c r="J92" s="137"/>
      <c r="K92" s="139" t="s">
        <v>263</v>
      </c>
      <c r="L92"/>
    </row>
    <row r="93" spans="1:12" ht="12.75">
      <c r="A93" s="131" t="s">
        <v>654</v>
      </c>
      <c r="B93" s="40"/>
      <c r="C93" s="41" t="s">
        <v>841</v>
      </c>
      <c r="D93" s="36" t="s">
        <v>1683</v>
      </c>
      <c r="E93" s="42" t="s">
        <v>1730</v>
      </c>
      <c r="F93" s="42" t="s">
        <v>1839</v>
      </c>
      <c r="G93" s="42" t="s">
        <v>1263</v>
      </c>
      <c r="H93" s="42" t="s">
        <v>1731</v>
      </c>
      <c r="I93" s="133" t="s">
        <v>1634</v>
      </c>
      <c r="J93" s="136"/>
      <c r="K93" s="138" t="s">
        <v>264</v>
      </c>
      <c r="L93"/>
    </row>
    <row r="94" spans="1:12" ht="12.75">
      <c r="A94" s="132" t="s">
        <v>2069</v>
      </c>
      <c r="B94" s="37">
        <v>91</v>
      </c>
      <c r="C94" s="38" t="s">
        <v>1472</v>
      </c>
      <c r="D94" s="35" t="s">
        <v>1350</v>
      </c>
      <c r="E94" s="39" t="s">
        <v>1751</v>
      </c>
      <c r="F94" s="39" t="s">
        <v>1744</v>
      </c>
      <c r="G94" s="39" t="s">
        <v>9</v>
      </c>
      <c r="H94" s="39" t="s">
        <v>265</v>
      </c>
      <c r="I94" s="106" t="s">
        <v>266</v>
      </c>
      <c r="J94" s="135"/>
      <c r="K94" s="139" t="s">
        <v>267</v>
      </c>
      <c r="L94"/>
    </row>
    <row r="95" spans="1:12" ht="12.75">
      <c r="A95" s="131" t="s">
        <v>655</v>
      </c>
      <c r="B95" s="40"/>
      <c r="C95" s="41" t="s">
        <v>845</v>
      </c>
      <c r="D95" s="36" t="s">
        <v>1763</v>
      </c>
      <c r="E95" s="42" t="s">
        <v>1728</v>
      </c>
      <c r="F95" s="42" t="s">
        <v>1717</v>
      </c>
      <c r="G95" s="42" t="s">
        <v>1263</v>
      </c>
      <c r="H95" s="42" t="s">
        <v>313</v>
      </c>
      <c r="I95" s="106" t="s">
        <v>1716</v>
      </c>
      <c r="J95" s="135"/>
      <c r="K95" s="138" t="s">
        <v>268</v>
      </c>
      <c r="L95"/>
    </row>
    <row r="96" spans="1:12" ht="12.75">
      <c r="A96" s="132" t="s">
        <v>2070</v>
      </c>
      <c r="B96" s="37">
        <v>102</v>
      </c>
      <c r="C96" s="38" t="s">
        <v>1483</v>
      </c>
      <c r="D96" s="35" t="s">
        <v>1739</v>
      </c>
      <c r="E96" s="39" t="s">
        <v>1740</v>
      </c>
      <c r="F96" s="39" t="s">
        <v>1741</v>
      </c>
      <c r="G96" s="39" t="s">
        <v>9</v>
      </c>
      <c r="H96" s="39" t="s">
        <v>1331</v>
      </c>
      <c r="I96" s="134" t="s">
        <v>314</v>
      </c>
      <c r="J96" s="137" t="s">
        <v>1582</v>
      </c>
      <c r="K96" s="139" t="s">
        <v>315</v>
      </c>
      <c r="L96"/>
    </row>
    <row r="97" spans="1:12" ht="12.75">
      <c r="A97" s="131" t="s">
        <v>652</v>
      </c>
      <c r="B97" s="40"/>
      <c r="C97" s="41" t="s">
        <v>807</v>
      </c>
      <c r="D97" s="36" t="s">
        <v>1636</v>
      </c>
      <c r="E97" s="42" t="s">
        <v>1685</v>
      </c>
      <c r="F97" s="42" t="s">
        <v>1837</v>
      </c>
      <c r="G97" s="42" t="s">
        <v>1263</v>
      </c>
      <c r="H97" s="42" t="s">
        <v>316</v>
      </c>
      <c r="I97" s="133" t="s">
        <v>317</v>
      </c>
      <c r="J97" s="136"/>
      <c r="K97" s="138" t="s">
        <v>318</v>
      </c>
      <c r="L97"/>
    </row>
    <row r="98" spans="1:12" ht="12.75">
      <c r="A98" s="132" t="s">
        <v>2071</v>
      </c>
      <c r="B98" s="37">
        <v>28</v>
      </c>
      <c r="C98" s="38" t="s">
        <v>1291</v>
      </c>
      <c r="D98" s="35" t="s">
        <v>1292</v>
      </c>
      <c r="E98" s="39" t="s">
        <v>1293</v>
      </c>
      <c r="F98" s="39" t="s">
        <v>1294</v>
      </c>
      <c r="G98" s="39" t="s">
        <v>95</v>
      </c>
      <c r="H98" s="39" t="s">
        <v>96</v>
      </c>
      <c r="I98" s="134" t="s">
        <v>1715</v>
      </c>
      <c r="J98" s="137"/>
      <c r="K98" s="223" t="s">
        <v>97</v>
      </c>
      <c r="L98"/>
    </row>
    <row r="99" spans="1:12" ht="12.75">
      <c r="A99" s="131" t="s">
        <v>678</v>
      </c>
      <c r="B99" s="40"/>
      <c r="C99" s="41" t="s">
        <v>807</v>
      </c>
      <c r="D99" s="36" t="s">
        <v>1672</v>
      </c>
      <c r="E99" s="42" t="s">
        <v>1847</v>
      </c>
      <c r="F99" s="42" t="s">
        <v>1763</v>
      </c>
      <c r="G99" s="42" t="s">
        <v>413</v>
      </c>
      <c r="H99" s="42" t="s">
        <v>1681</v>
      </c>
      <c r="I99" s="133" t="s">
        <v>1724</v>
      </c>
      <c r="J99" s="136"/>
      <c r="K99" s="138" t="s">
        <v>8</v>
      </c>
      <c r="L99"/>
    </row>
    <row r="100" spans="1:12" ht="12.75">
      <c r="A100" s="132" t="s">
        <v>2072</v>
      </c>
      <c r="B100" s="37">
        <v>119</v>
      </c>
      <c r="C100" s="38" t="s">
        <v>1500</v>
      </c>
      <c r="D100" s="35" t="s">
        <v>1854</v>
      </c>
      <c r="E100" s="39" t="s">
        <v>1855</v>
      </c>
      <c r="F100" s="39" t="s">
        <v>1288</v>
      </c>
      <c r="G100" s="39" t="s">
        <v>9</v>
      </c>
      <c r="H100" s="39" t="s">
        <v>319</v>
      </c>
      <c r="I100" s="134" t="s">
        <v>1626</v>
      </c>
      <c r="J100" s="137"/>
      <c r="K100" s="223" t="s">
        <v>320</v>
      </c>
      <c r="L100"/>
    </row>
    <row r="101" spans="1:12" ht="12.75">
      <c r="A101" s="131" t="s">
        <v>652</v>
      </c>
      <c r="B101" s="40"/>
      <c r="C101" s="41" t="s">
        <v>886</v>
      </c>
      <c r="D101" s="36" t="s">
        <v>1856</v>
      </c>
      <c r="E101" s="42" t="s">
        <v>1641</v>
      </c>
      <c r="F101" s="42" t="s">
        <v>1857</v>
      </c>
      <c r="G101" s="42" t="s">
        <v>1263</v>
      </c>
      <c r="H101" s="42" t="s">
        <v>321</v>
      </c>
      <c r="I101" s="133" t="s">
        <v>322</v>
      </c>
      <c r="J101" s="136"/>
      <c r="K101" s="138" t="s">
        <v>323</v>
      </c>
      <c r="L101"/>
    </row>
    <row r="102" spans="1:12" ht="12.75">
      <c r="A102" s="132" t="s">
        <v>2073</v>
      </c>
      <c r="B102" s="37">
        <v>95</v>
      </c>
      <c r="C102" s="38" t="s">
        <v>1476</v>
      </c>
      <c r="D102" s="35" t="s">
        <v>1626</v>
      </c>
      <c r="E102" s="39" t="s">
        <v>1737</v>
      </c>
      <c r="F102" s="39" t="s">
        <v>1623</v>
      </c>
      <c r="G102" s="39" t="s">
        <v>9</v>
      </c>
      <c r="H102" s="39" t="s">
        <v>269</v>
      </c>
      <c r="I102" s="134" t="s">
        <v>270</v>
      </c>
      <c r="J102" s="137" t="s">
        <v>1582</v>
      </c>
      <c r="K102" s="223" t="s">
        <v>271</v>
      </c>
      <c r="L102"/>
    </row>
    <row r="103" spans="1:12" ht="12.75">
      <c r="A103" s="131" t="s">
        <v>676</v>
      </c>
      <c r="B103" s="40"/>
      <c r="C103" s="41" t="s">
        <v>791</v>
      </c>
      <c r="D103" s="36" t="s">
        <v>1832</v>
      </c>
      <c r="E103" s="42" t="s">
        <v>2001</v>
      </c>
      <c r="F103" s="42" t="s">
        <v>1834</v>
      </c>
      <c r="G103" s="42" t="s">
        <v>1263</v>
      </c>
      <c r="H103" s="42" t="s">
        <v>1848</v>
      </c>
      <c r="I103" s="133" t="s">
        <v>431</v>
      </c>
      <c r="J103" s="136"/>
      <c r="K103" s="138" t="s">
        <v>272</v>
      </c>
      <c r="L103"/>
    </row>
    <row r="104" spans="1:12" ht="12.75">
      <c r="A104" s="132" t="s">
        <v>2074</v>
      </c>
      <c r="B104" s="37">
        <v>94</v>
      </c>
      <c r="C104" s="38" t="s">
        <v>1475</v>
      </c>
      <c r="D104" s="35" t="s">
        <v>1746</v>
      </c>
      <c r="E104" s="39" t="s">
        <v>1747</v>
      </c>
      <c r="F104" s="39" t="s">
        <v>1748</v>
      </c>
      <c r="G104" s="39" t="s">
        <v>9</v>
      </c>
      <c r="H104" s="39" t="s">
        <v>135</v>
      </c>
      <c r="I104" s="134" t="s">
        <v>273</v>
      </c>
      <c r="J104" s="137"/>
      <c r="K104" s="223" t="s">
        <v>274</v>
      </c>
      <c r="L104"/>
    </row>
    <row r="105" spans="1:12" ht="12.75">
      <c r="A105" s="131" t="s">
        <v>655</v>
      </c>
      <c r="B105" s="40"/>
      <c r="C105" s="41" t="s">
        <v>845</v>
      </c>
      <c r="D105" s="36" t="s">
        <v>1843</v>
      </c>
      <c r="E105" s="42" t="s">
        <v>1859</v>
      </c>
      <c r="F105" s="42" t="s">
        <v>1844</v>
      </c>
      <c r="G105" s="42" t="s">
        <v>1263</v>
      </c>
      <c r="H105" s="42" t="s">
        <v>1764</v>
      </c>
      <c r="I105" s="133" t="s">
        <v>432</v>
      </c>
      <c r="J105" s="136"/>
      <c r="K105" s="138" t="s">
        <v>275</v>
      </c>
      <c r="L105"/>
    </row>
    <row r="106" spans="1:12" ht="12.75">
      <c r="A106" s="132" t="s">
        <v>2075</v>
      </c>
      <c r="B106" s="37">
        <v>30</v>
      </c>
      <c r="C106" s="38" t="s">
        <v>1325</v>
      </c>
      <c r="D106" s="35" t="s">
        <v>98</v>
      </c>
      <c r="E106" s="39" t="s">
        <v>1326</v>
      </c>
      <c r="F106" s="39" t="s">
        <v>1327</v>
      </c>
      <c r="G106" s="39" t="s">
        <v>46</v>
      </c>
      <c r="H106" s="39" t="s">
        <v>99</v>
      </c>
      <c r="I106" s="134" t="s">
        <v>1743</v>
      </c>
      <c r="J106" s="137"/>
      <c r="K106" s="223" t="s">
        <v>100</v>
      </c>
      <c r="L106"/>
    </row>
    <row r="107" spans="1:12" ht="12.75">
      <c r="A107" s="131" t="s">
        <v>675</v>
      </c>
      <c r="B107" s="40"/>
      <c r="C107" s="41" t="s">
        <v>781</v>
      </c>
      <c r="D107" s="36" t="s">
        <v>1836</v>
      </c>
      <c r="E107" s="42" t="s">
        <v>2009</v>
      </c>
      <c r="F107" s="42" t="s">
        <v>1852</v>
      </c>
      <c r="G107" s="42" t="s">
        <v>414</v>
      </c>
      <c r="H107" s="42" t="s">
        <v>1671</v>
      </c>
      <c r="I107" s="133" t="s">
        <v>2007</v>
      </c>
      <c r="J107" s="136"/>
      <c r="K107" s="138" t="s">
        <v>213</v>
      </c>
      <c r="L107"/>
    </row>
    <row r="108" spans="1:12" ht="12.75">
      <c r="A108" s="132" t="s">
        <v>2076</v>
      </c>
      <c r="B108" s="37">
        <v>25</v>
      </c>
      <c r="C108" s="38" t="s">
        <v>1306</v>
      </c>
      <c r="D108" s="35" t="s">
        <v>1307</v>
      </c>
      <c r="E108" s="39" t="s">
        <v>1308</v>
      </c>
      <c r="F108" s="39" t="s">
        <v>1309</v>
      </c>
      <c r="G108" s="39" t="s">
        <v>101</v>
      </c>
      <c r="H108" s="39" t="s">
        <v>102</v>
      </c>
      <c r="I108" s="134" t="s">
        <v>103</v>
      </c>
      <c r="J108" s="137" t="s">
        <v>2045</v>
      </c>
      <c r="K108" s="223" t="s">
        <v>104</v>
      </c>
      <c r="L108"/>
    </row>
    <row r="109" spans="1:12" ht="12.75">
      <c r="A109" s="131" t="s">
        <v>675</v>
      </c>
      <c r="B109" s="40"/>
      <c r="C109" s="41" t="s">
        <v>795</v>
      </c>
      <c r="D109" s="36" t="s">
        <v>1858</v>
      </c>
      <c r="E109" s="42" t="s">
        <v>2008</v>
      </c>
      <c r="F109" s="42" t="s">
        <v>1859</v>
      </c>
      <c r="G109" s="42" t="s">
        <v>332</v>
      </c>
      <c r="H109" s="42" t="s">
        <v>1677</v>
      </c>
      <c r="I109" s="133" t="s">
        <v>1812</v>
      </c>
      <c r="J109" s="136"/>
      <c r="K109" s="138" t="s">
        <v>214</v>
      </c>
      <c r="L109"/>
    </row>
    <row r="110" spans="1:12" ht="12.75">
      <c r="A110" s="132" t="s">
        <v>2077</v>
      </c>
      <c r="B110" s="37">
        <v>23</v>
      </c>
      <c r="C110" s="38" t="s">
        <v>1312</v>
      </c>
      <c r="D110" s="35" t="s">
        <v>1313</v>
      </c>
      <c r="E110" s="39" t="s">
        <v>1314</v>
      </c>
      <c r="F110" s="39" t="s">
        <v>1315</v>
      </c>
      <c r="G110" s="39" t="s">
        <v>105</v>
      </c>
      <c r="H110" s="39" t="s">
        <v>1374</v>
      </c>
      <c r="I110" s="134" t="s">
        <v>106</v>
      </c>
      <c r="J110" s="137"/>
      <c r="K110" s="223" t="s">
        <v>107</v>
      </c>
      <c r="L110"/>
    </row>
    <row r="111" spans="1:12" ht="12.75">
      <c r="A111" s="131" t="s">
        <v>678</v>
      </c>
      <c r="B111" s="40"/>
      <c r="C111" s="41" t="s">
        <v>779</v>
      </c>
      <c r="D111" s="36" t="s">
        <v>1822</v>
      </c>
      <c r="E111" s="42" t="s">
        <v>1763</v>
      </c>
      <c r="F111" s="42" t="s">
        <v>1860</v>
      </c>
      <c r="G111" s="42" t="s">
        <v>415</v>
      </c>
      <c r="H111" s="42" t="s">
        <v>1716</v>
      </c>
      <c r="I111" s="133" t="s">
        <v>325</v>
      </c>
      <c r="J111" s="136"/>
      <c r="K111" s="138" t="s">
        <v>215</v>
      </c>
      <c r="L111"/>
    </row>
    <row r="112" spans="1:12" ht="12.75">
      <c r="A112" s="132" t="s">
        <v>2078</v>
      </c>
      <c r="B112" s="37">
        <v>87</v>
      </c>
      <c r="C112" s="38" t="s">
        <v>1468</v>
      </c>
      <c r="D112" s="35" t="s">
        <v>1707</v>
      </c>
      <c r="E112" s="39" t="s">
        <v>1708</v>
      </c>
      <c r="F112" s="39" t="s">
        <v>1709</v>
      </c>
      <c r="G112" s="39" t="s">
        <v>9</v>
      </c>
      <c r="H112" s="39" t="s">
        <v>276</v>
      </c>
      <c r="I112" s="134" t="s">
        <v>1277</v>
      </c>
      <c r="J112" s="137" t="s">
        <v>4</v>
      </c>
      <c r="K112" s="223" t="s">
        <v>277</v>
      </c>
      <c r="L112"/>
    </row>
    <row r="113" spans="1:12" ht="12.75">
      <c r="A113" s="131" t="s">
        <v>655</v>
      </c>
      <c r="B113" s="40"/>
      <c r="C113" s="41" t="s">
        <v>989</v>
      </c>
      <c r="D113" s="36" t="s">
        <v>1718</v>
      </c>
      <c r="E113" s="42" t="s">
        <v>1667</v>
      </c>
      <c r="F113" s="42" t="s">
        <v>1682</v>
      </c>
      <c r="G113" s="42" t="s">
        <v>1263</v>
      </c>
      <c r="H113" s="42" t="s">
        <v>1719</v>
      </c>
      <c r="I113" s="133" t="s">
        <v>1745</v>
      </c>
      <c r="J113" s="136"/>
      <c r="K113" s="138" t="s">
        <v>278</v>
      </c>
      <c r="L113"/>
    </row>
    <row r="114" spans="1:12" ht="12.75">
      <c r="A114" s="132" t="s">
        <v>2079</v>
      </c>
      <c r="B114" s="37">
        <v>99</v>
      </c>
      <c r="C114" s="38" t="s">
        <v>1480</v>
      </c>
      <c r="D114" s="35" t="s">
        <v>1533</v>
      </c>
      <c r="E114" s="39" t="s">
        <v>1752</v>
      </c>
      <c r="F114" s="39" t="s">
        <v>1753</v>
      </c>
      <c r="G114" s="39" t="s">
        <v>9</v>
      </c>
      <c r="H114" s="39" t="s">
        <v>326</v>
      </c>
      <c r="I114" s="134" t="s">
        <v>1563</v>
      </c>
      <c r="J114" s="137"/>
      <c r="K114" s="223" t="s">
        <v>327</v>
      </c>
      <c r="L114"/>
    </row>
    <row r="115" spans="1:12" ht="12.75">
      <c r="A115" s="131" t="s">
        <v>677</v>
      </c>
      <c r="B115" s="40"/>
      <c r="C115" s="41" t="s">
        <v>1009</v>
      </c>
      <c r="D115" s="36" t="s">
        <v>1848</v>
      </c>
      <c r="E115" s="42" t="s">
        <v>2005</v>
      </c>
      <c r="F115" s="42" t="s">
        <v>1849</v>
      </c>
      <c r="G115" s="42" t="s">
        <v>1263</v>
      </c>
      <c r="H115" s="42" t="s">
        <v>1754</v>
      </c>
      <c r="I115" s="133" t="s">
        <v>433</v>
      </c>
      <c r="J115" s="136"/>
      <c r="K115" s="138" t="s">
        <v>329</v>
      </c>
      <c r="L115"/>
    </row>
    <row r="116" spans="1:12" ht="12.75">
      <c r="A116" s="132" t="s">
        <v>2080</v>
      </c>
      <c r="B116" s="37">
        <v>96</v>
      </c>
      <c r="C116" s="38" t="s">
        <v>1477</v>
      </c>
      <c r="D116" s="35" t="s">
        <v>1765</v>
      </c>
      <c r="E116" s="39" t="s">
        <v>1766</v>
      </c>
      <c r="F116" s="39" t="s">
        <v>1767</v>
      </c>
      <c r="G116" s="39" t="s">
        <v>9</v>
      </c>
      <c r="H116" s="39" t="s">
        <v>1762</v>
      </c>
      <c r="I116" s="134" t="s">
        <v>1767</v>
      </c>
      <c r="J116" s="137"/>
      <c r="K116" s="223" t="s">
        <v>434</v>
      </c>
      <c r="L116"/>
    </row>
    <row r="117" spans="1:12" ht="12.75">
      <c r="A117" s="131" t="s">
        <v>654</v>
      </c>
      <c r="B117" s="40"/>
      <c r="C117" s="41" t="s">
        <v>823</v>
      </c>
      <c r="D117" s="36" t="s">
        <v>1870</v>
      </c>
      <c r="E117" s="42" t="s">
        <v>1963</v>
      </c>
      <c r="F117" s="42" t="s">
        <v>1872</v>
      </c>
      <c r="G117" s="42" t="s">
        <v>1263</v>
      </c>
      <c r="H117" s="42" t="s">
        <v>1736</v>
      </c>
      <c r="I117" s="133" t="s">
        <v>1720</v>
      </c>
      <c r="J117" s="136"/>
      <c r="K117" s="138" t="s">
        <v>435</v>
      </c>
      <c r="L117"/>
    </row>
    <row r="118" spans="1:12" ht="12.75">
      <c r="A118" s="132" t="s">
        <v>2081</v>
      </c>
      <c r="B118" s="37">
        <v>11</v>
      </c>
      <c r="C118" s="38" t="s">
        <v>1297</v>
      </c>
      <c r="D118" s="35" t="s">
        <v>1298</v>
      </c>
      <c r="E118" s="39" t="s">
        <v>1299</v>
      </c>
      <c r="F118" s="39" t="s">
        <v>1277</v>
      </c>
      <c r="G118" s="39" t="s">
        <v>108</v>
      </c>
      <c r="H118" s="39" t="s">
        <v>109</v>
      </c>
      <c r="I118" s="134" t="s">
        <v>110</v>
      </c>
      <c r="J118" s="137"/>
      <c r="K118" s="223" t="s">
        <v>111</v>
      </c>
      <c r="L118"/>
    </row>
    <row r="119" spans="1:12" ht="12.75">
      <c r="A119" s="131" t="s">
        <v>678</v>
      </c>
      <c r="B119" s="40"/>
      <c r="C119" s="41" t="s">
        <v>788</v>
      </c>
      <c r="D119" s="36" t="s">
        <v>1846</v>
      </c>
      <c r="E119" s="42" t="s">
        <v>2003</v>
      </c>
      <c r="F119" s="42" t="s">
        <v>1847</v>
      </c>
      <c r="G119" s="42" t="s">
        <v>416</v>
      </c>
      <c r="H119" s="42" t="s">
        <v>1773</v>
      </c>
      <c r="I119" s="133" t="s">
        <v>313</v>
      </c>
      <c r="J119" s="136"/>
      <c r="K119" s="138" t="s">
        <v>216</v>
      </c>
      <c r="L119"/>
    </row>
    <row r="120" spans="1:12" ht="12.75">
      <c r="A120" s="132" t="s">
        <v>2082</v>
      </c>
      <c r="B120" s="37">
        <v>70</v>
      </c>
      <c r="C120" s="38" t="s">
        <v>1451</v>
      </c>
      <c r="D120" s="35" t="s">
        <v>1271</v>
      </c>
      <c r="E120" s="39" t="s">
        <v>1679</v>
      </c>
      <c r="F120" s="39" t="s">
        <v>1680</v>
      </c>
      <c r="G120" s="39" t="s">
        <v>9</v>
      </c>
      <c r="H120" s="39" t="s">
        <v>1693</v>
      </c>
      <c r="I120" s="134" t="s">
        <v>1606</v>
      </c>
      <c r="J120" s="137" t="s">
        <v>0</v>
      </c>
      <c r="K120" s="223" t="s">
        <v>112</v>
      </c>
      <c r="L120"/>
    </row>
    <row r="121" spans="1:12" ht="12.75">
      <c r="A121" s="131" t="s">
        <v>652</v>
      </c>
      <c r="B121" s="40"/>
      <c r="C121" s="41" t="s">
        <v>827</v>
      </c>
      <c r="D121" s="36" t="s">
        <v>1862</v>
      </c>
      <c r="E121" s="42" t="s">
        <v>2010</v>
      </c>
      <c r="F121" s="42" t="s">
        <v>1863</v>
      </c>
      <c r="G121" s="42" t="s">
        <v>1263</v>
      </c>
      <c r="H121" s="42" t="s">
        <v>284</v>
      </c>
      <c r="I121" s="133" t="s">
        <v>1592</v>
      </c>
      <c r="J121" s="136"/>
      <c r="K121" s="138" t="s">
        <v>217</v>
      </c>
      <c r="L121"/>
    </row>
    <row r="122" spans="1:12" ht="12.75">
      <c r="A122" s="132" t="s">
        <v>2083</v>
      </c>
      <c r="B122" s="37">
        <v>20</v>
      </c>
      <c r="C122" s="38" t="s">
        <v>1329</v>
      </c>
      <c r="D122" s="35" t="s">
        <v>1330</v>
      </c>
      <c r="E122" s="39" t="s">
        <v>1331</v>
      </c>
      <c r="F122" s="39" t="s">
        <v>1332</v>
      </c>
      <c r="G122" s="39" t="s">
        <v>22</v>
      </c>
      <c r="H122" s="39" t="s">
        <v>1751</v>
      </c>
      <c r="I122" s="134" t="s">
        <v>113</v>
      </c>
      <c r="J122" s="137"/>
      <c r="K122" s="223" t="s">
        <v>114</v>
      </c>
      <c r="L122"/>
    </row>
    <row r="123" spans="1:12" ht="12.75">
      <c r="A123" s="131" t="s">
        <v>678</v>
      </c>
      <c r="B123" s="40"/>
      <c r="C123" s="41" t="s">
        <v>841</v>
      </c>
      <c r="D123" s="36" t="s">
        <v>1732</v>
      </c>
      <c r="E123" s="42" t="s">
        <v>1758</v>
      </c>
      <c r="F123" s="42" t="s">
        <v>1850</v>
      </c>
      <c r="G123" s="42" t="s">
        <v>417</v>
      </c>
      <c r="H123" s="42" t="s">
        <v>134</v>
      </c>
      <c r="I123" s="133" t="s">
        <v>1881</v>
      </c>
      <c r="J123" s="136"/>
      <c r="K123" s="138" t="s">
        <v>218</v>
      </c>
      <c r="L123"/>
    </row>
    <row r="124" spans="1:12" ht="12.75">
      <c r="A124" s="132" t="s">
        <v>2084</v>
      </c>
      <c r="B124" s="37">
        <v>93</v>
      </c>
      <c r="C124" s="38" t="s">
        <v>1474</v>
      </c>
      <c r="D124" s="35" t="s">
        <v>1743</v>
      </c>
      <c r="E124" s="39" t="s">
        <v>1380</v>
      </c>
      <c r="F124" s="39" t="s">
        <v>1744</v>
      </c>
      <c r="G124" s="39" t="s">
        <v>9</v>
      </c>
      <c r="H124" s="39" t="s">
        <v>279</v>
      </c>
      <c r="I124" s="134" t="s">
        <v>1309</v>
      </c>
      <c r="J124" s="137"/>
      <c r="K124" s="223" t="s">
        <v>280</v>
      </c>
      <c r="L124"/>
    </row>
    <row r="125" spans="1:12" ht="12.75">
      <c r="A125" s="131" t="s">
        <v>677</v>
      </c>
      <c r="B125" s="40"/>
      <c r="C125" s="41" t="s">
        <v>1001</v>
      </c>
      <c r="D125" s="36" t="s">
        <v>1840</v>
      </c>
      <c r="E125" s="42" t="s">
        <v>1833</v>
      </c>
      <c r="F125" s="42" t="s">
        <v>1841</v>
      </c>
      <c r="G125" s="42" t="s">
        <v>1263</v>
      </c>
      <c r="H125" s="42" t="s">
        <v>330</v>
      </c>
      <c r="I125" s="133" t="s">
        <v>1829</v>
      </c>
      <c r="J125" s="136"/>
      <c r="K125" s="138" t="s">
        <v>281</v>
      </c>
      <c r="L125"/>
    </row>
    <row r="126" spans="1:12" ht="12.75">
      <c r="A126" s="132" t="s">
        <v>2085</v>
      </c>
      <c r="B126" s="37">
        <v>104</v>
      </c>
      <c r="C126" s="38" t="s">
        <v>1485</v>
      </c>
      <c r="D126" s="35" t="s">
        <v>1749</v>
      </c>
      <c r="E126" s="39" t="s">
        <v>1750</v>
      </c>
      <c r="F126" s="39" t="s">
        <v>1680</v>
      </c>
      <c r="G126" s="39" t="s">
        <v>9</v>
      </c>
      <c r="H126" s="39" t="s">
        <v>165</v>
      </c>
      <c r="I126" s="134" t="s">
        <v>1350</v>
      </c>
      <c r="J126" s="137" t="s">
        <v>2045</v>
      </c>
      <c r="K126" s="223" t="s">
        <v>280</v>
      </c>
      <c r="L126"/>
    </row>
    <row r="127" spans="1:12" ht="12.75">
      <c r="A127" s="131" t="s">
        <v>654</v>
      </c>
      <c r="B127" s="40"/>
      <c r="C127" s="41" t="s">
        <v>823</v>
      </c>
      <c r="D127" s="36" t="s">
        <v>1764</v>
      </c>
      <c r="E127" s="42" t="s">
        <v>2004</v>
      </c>
      <c r="F127" s="42" t="s">
        <v>1825</v>
      </c>
      <c r="G127" s="42" t="s">
        <v>1263</v>
      </c>
      <c r="H127" s="42" t="s">
        <v>331</v>
      </c>
      <c r="I127" s="133" t="s">
        <v>340</v>
      </c>
      <c r="J127" s="136"/>
      <c r="K127" s="138" t="s">
        <v>281</v>
      </c>
      <c r="L127"/>
    </row>
    <row r="128" spans="1:12" ht="12.75">
      <c r="A128" s="132" t="s">
        <v>2086</v>
      </c>
      <c r="B128" s="37">
        <v>24</v>
      </c>
      <c r="C128" s="38" t="s">
        <v>1345</v>
      </c>
      <c r="D128" s="35" t="s">
        <v>1346</v>
      </c>
      <c r="E128" s="39" t="s">
        <v>1347</v>
      </c>
      <c r="F128" s="39" t="s">
        <v>1348</v>
      </c>
      <c r="G128" s="39" t="s">
        <v>115</v>
      </c>
      <c r="H128" s="39" t="s">
        <v>116</v>
      </c>
      <c r="I128" s="134" t="s">
        <v>95</v>
      </c>
      <c r="J128" s="137"/>
      <c r="K128" s="223" t="s">
        <v>117</v>
      </c>
      <c r="L128"/>
    </row>
    <row r="129" spans="1:12" ht="12.75">
      <c r="A129" s="131" t="s">
        <v>678</v>
      </c>
      <c r="B129" s="40"/>
      <c r="C129" s="41" t="s">
        <v>779</v>
      </c>
      <c r="D129" s="36" t="s">
        <v>1882</v>
      </c>
      <c r="E129" s="42" t="s">
        <v>2013</v>
      </c>
      <c r="F129" s="42" t="s">
        <v>1735</v>
      </c>
      <c r="G129" s="42" t="s">
        <v>418</v>
      </c>
      <c r="H129" s="42" t="s">
        <v>1676</v>
      </c>
      <c r="I129" s="133" t="s">
        <v>1868</v>
      </c>
      <c r="J129" s="136"/>
      <c r="K129" s="138" t="s">
        <v>219</v>
      </c>
      <c r="L129"/>
    </row>
    <row r="130" spans="1:12" ht="12.75">
      <c r="A130" s="132" t="s">
        <v>2087</v>
      </c>
      <c r="B130" s="37">
        <v>108</v>
      </c>
      <c r="C130" s="38" t="s">
        <v>1489</v>
      </c>
      <c r="D130" s="35" t="s">
        <v>1755</v>
      </c>
      <c r="E130" s="39" t="s">
        <v>1756</v>
      </c>
      <c r="F130" s="39" t="s">
        <v>1623</v>
      </c>
      <c r="G130" s="39" t="s">
        <v>9</v>
      </c>
      <c r="H130" s="39" t="s">
        <v>1387</v>
      </c>
      <c r="I130" s="134" t="s">
        <v>1739</v>
      </c>
      <c r="J130" s="137" t="s">
        <v>4</v>
      </c>
      <c r="K130" s="223" t="s">
        <v>333</v>
      </c>
      <c r="L130"/>
    </row>
    <row r="131" spans="1:12" ht="12.75">
      <c r="A131" s="131" t="s">
        <v>655</v>
      </c>
      <c r="B131" s="40"/>
      <c r="C131" s="41" t="s">
        <v>795</v>
      </c>
      <c r="D131" s="36" t="s">
        <v>1850</v>
      </c>
      <c r="E131" s="42" t="s">
        <v>2006</v>
      </c>
      <c r="F131" s="42" t="s">
        <v>1851</v>
      </c>
      <c r="G131" s="42" t="s">
        <v>1263</v>
      </c>
      <c r="H131" s="42" t="s">
        <v>334</v>
      </c>
      <c r="I131" s="133" t="s">
        <v>1729</v>
      </c>
      <c r="J131" s="136"/>
      <c r="K131" s="138" t="s">
        <v>335</v>
      </c>
      <c r="L131"/>
    </row>
    <row r="132" spans="1:12" ht="12.75">
      <c r="A132" s="132" t="s">
        <v>2088</v>
      </c>
      <c r="B132" s="37">
        <v>86</v>
      </c>
      <c r="C132" s="38" t="s">
        <v>1467</v>
      </c>
      <c r="D132" s="35" t="s">
        <v>1695</v>
      </c>
      <c r="E132" s="39" t="s">
        <v>1696</v>
      </c>
      <c r="F132" s="39" t="s">
        <v>1697</v>
      </c>
      <c r="G132" s="39" t="s">
        <v>9</v>
      </c>
      <c r="H132" s="39" t="s">
        <v>282</v>
      </c>
      <c r="I132" s="134" t="s">
        <v>1555</v>
      </c>
      <c r="J132" s="137" t="s">
        <v>6</v>
      </c>
      <c r="K132" s="223" t="s">
        <v>283</v>
      </c>
      <c r="L132"/>
    </row>
    <row r="133" spans="1:12" ht="12.75">
      <c r="A133" s="131" t="s">
        <v>652</v>
      </c>
      <c r="B133" s="40"/>
      <c r="C133" s="41" t="s">
        <v>1093</v>
      </c>
      <c r="D133" s="36" t="s">
        <v>1673</v>
      </c>
      <c r="E133" s="42" t="s">
        <v>1996</v>
      </c>
      <c r="F133" s="42" t="s">
        <v>1814</v>
      </c>
      <c r="G133" s="42" t="s">
        <v>1263</v>
      </c>
      <c r="H133" s="42" t="s">
        <v>336</v>
      </c>
      <c r="I133" s="133" t="s">
        <v>1811</v>
      </c>
      <c r="J133" s="136"/>
      <c r="K133" s="138" t="s">
        <v>285</v>
      </c>
      <c r="L133"/>
    </row>
    <row r="134" spans="1:12" ht="12.75">
      <c r="A134" s="132" t="s">
        <v>2089</v>
      </c>
      <c r="B134" s="37">
        <v>125</v>
      </c>
      <c r="C134" s="38" t="s">
        <v>1461</v>
      </c>
      <c r="D134" s="35" t="s">
        <v>1619</v>
      </c>
      <c r="E134" s="39" t="s">
        <v>1875</v>
      </c>
      <c r="F134" s="39" t="s">
        <v>1704</v>
      </c>
      <c r="G134" s="39" t="s">
        <v>9</v>
      </c>
      <c r="H134" s="39" t="s">
        <v>337</v>
      </c>
      <c r="I134" s="134" t="s">
        <v>270</v>
      </c>
      <c r="J134" s="137"/>
      <c r="K134" s="223" t="s">
        <v>338</v>
      </c>
      <c r="L134"/>
    </row>
    <row r="135" spans="1:12" ht="12.75">
      <c r="A135" s="131" t="s">
        <v>654</v>
      </c>
      <c r="B135" s="40"/>
      <c r="C135" s="41" t="s">
        <v>725</v>
      </c>
      <c r="D135" s="36" t="s">
        <v>1876</v>
      </c>
      <c r="E135" s="42" t="s">
        <v>1873</v>
      </c>
      <c r="F135" s="42" t="s">
        <v>1821</v>
      </c>
      <c r="G135" s="42" t="s">
        <v>1263</v>
      </c>
      <c r="H135" s="42" t="s">
        <v>339</v>
      </c>
      <c r="I135" s="133" t="s">
        <v>1774</v>
      </c>
      <c r="J135" s="136"/>
      <c r="K135" s="138" t="s">
        <v>341</v>
      </c>
      <c r="L135"/>
    </row>
    <row r="136" spans="1:12" ht="12.75">
      <c r="A136" s="132" t="s">
        <v>2090</v>
      </c>
      <c r="B136" s="37">
        <v>16</v>
      </c>
      <c r="C136" s="38" t="s">
        <v>1301</v>
      </c>
      <c r="D136" s="35" t="s">
        <v>1302</v>
      </c>
      <c r="E136" s="39" t="s">
        <v>1303</v>
      </c>
      <c r="F136" s="39" t="s">
        <v>1304</v>
      </c>
      <c r="G136" s="39" t="s">
        <v>1817</v>
      </c>
      <c r="H136" s="39" t="s">
        <v>1756</v>
      </c>
      <c r="I136" s="134" t="s">
        <v>118</v>
      </c>
      <c r="J136" s="137" t="s">
        <v>1</v>
      </c>
      <c r="K136" s="223" t="s">
        <v>119</v>
      </c>
      <c r="L136"/>
    </row>
    <row r="137" spans="1:12" ht="12.75">
      <c r="A137" s="131" t="s">
        <v>678</v>
      </c>
      <c r="B137" s="40"/>
      <c r="C137" s="41" t="s">
        <v>779</v>
      </c>
      <c r="D137" s="36" t="s">
        <v>1722</v>
      </c>
      <c r="E137" s="42" t="s">
        <v>2007</v>
      </c>
      <c r="F137" s="42" t="s">
        <v>1853</v>
      </c>
      <c r="G137" s="42" t="s">
        <v>419</v>
      </c>
      <c r="H137" s="42" t="s">
        <v>1706</v>
      </c>
      <c r="I137" s="133" t="s">
        <v>1687</v>
      </c>
      <c r="J137" s="136"/>
      <c r="K137" s="138" t="s">
        <v>220</v>
      </c>
      <c r="L137"/>
    </row>
    <row r="138" spans="1:12" ht="12.75">
      <c r="A138" s="132" t="s">
        <v>2091</v>
      </c>
      <c r="B138" s="37">
        <v>21</v>
      </c>
      <c r="C138" s="38" t="s">
        <v>1318</v>
      </c>
      <c r="D138" s="35" t="s">
        <v>1319</v>
      </c>
      <c r="E138" s="39" t="s">
        <v>1320</v>
      </c>
      <c r="F138" s="39" t="s">
        <v>1321</v>
      </c>
      <c r="G138" s="39" t="s">
        <v>1337</v>
      </c>
      <c r="H138" s="39" t="s">
        <v>120</v>
      </c>
      <c r="I138" s="134" t="s">
        <v>1282</v>
      </c>
      <c r="J138" s="137" t="s">
        <v>0</v>
      </c>
      <c r="K138" s="223" t="s">
        <v>121</v>
      </c>
      <c r="L138"/>
    </row>
    <row r="139" spans="1:12" ht="12.75">
      <c r="A139" s="131" t="s">
        <v>678</v>
      </c>
      <c r="B139" s="40"/>
      <c r="C139" s="41" t="s">
        <v>781</v>
      </c>
      <c r="D139" s="36" t="s">
        <v>1827</v>
      </c>
      <c r="E139" s="42" t="s">
        <v>1843</v>
      </c>
      <c r="F139" s="42" t="s">
        <v>1861</v>
      </c>
      <c r="G139" s="42" t="s">
        <v>420</v>
      </c>
      <c r="H139" s="42" t="s">
        <v>1705</v>
      </c>
      <c r="I139" s="133" t="s">
        <v>436</v>
      </c>
      <c r="J139" s="136"/>
      <c r="K139" s="138" t="s">
        <v>221</v>
      </c>
      <c r="L139"/>
    </row>
    <row r="140" spans="1:12" ht="12.75">
      <c r="A140" s="132" t="s">
        <v>2092</v>
      </c>
      <c r="B140" s="37">
        <v>111</v>
      </c>
      <c r="C140" s="38" t="s">
        <v>1492</v>
      </c>
      <c r="D140" s="35" t="s">
        <v>1287</v>
      </c>
      <c r="E140" s="39" t="s">
        <v>1904</v>
      </c>
      <c r="F140" s="39" t="s">
        <v>1905</v>
      </c>
      <c r="G140" s="39" t="s">
        <v>9</v>
      </c>
      <c r="H140" s="39" t="s">
        <v>342</v>
      </c>
      <c r="I140" s="134" t="s">
        <v>343</v>
      </c>
      <c r="J140" s="137"/>
      <c r="K140" s="223" t="s">
        <v>344</v>
      </c>
      <c r="L140"/>
    </row>
    <row r="141" spans="1:12" ht="12.75">
      <c r="A141" s="131" t="s">
        <v>653</v>
      </c>
      <c r="B141" s="40"/>
      <c r="C141" s="41" t="s">
        <v>1126</v>
      </c>
      <c r="D141" s="36" t="s">
        <v>1906</v>
      </c>
      <c r="E141" s="42" t="s">
        <v>1796</v>
      </c>
      <c r="F141" s="42" t="s">
        <v>1907</v>
      </c>
      <c r="G141" s="42" t="s">
        <v>1263</v>
      </c>
      <c r="H141" s="42" t="s">
        <v>345</v>
      </c>
      <c r="I141" s="133" t="s">
        <v>1853</v>
      </c>
      <c r="J141" s="136"/>
      <c r="K141" s="138" t="s">
        <v>346</v>
      </c>
      <c r="L141"/>
    </row>
    <row r="142" spans="1:12" ht="12.75">
      <c r="A142" s="132" t="s">
        <v>2093</v>
      </c>
      <c r="B142" s="37">
        <v>105</v>
      </c>
      <c r="C142" s="38" t="s">
        <v>1486</v>
      </c>
      <c r="D142" s="35" t="s">
        <v>1669</v>
      </c>
      <c r="E142" s="39" t="s">
        <v>1779</v>
      </c>
      <c r="F142" s="39" t="s">
        <v>1335</v>
      </c>
      <c r="G142" s="39" t="s">
        <v>9</v>
      </c>
      <c r="H142" s="39" t="s">
        <v>348</v>
      </c>
      <c r="I142" s="134" t="s">
        <v>282</v>
      </c>
      <c r="J142" s="137"/>
      <c r="K142" s="223" t="s">
        <v>349</v>
      </c>
      <c r="L142"/>
    </row>
    <row r="143" spans="1:12" ht="12.75">
      <c r="A143" s="131" t="s">
        <v>677</v>
      </c>
      <c r="B143" s="40"/>
      <c r="C143" s="41" t="s">
        <v>1099</v>
      </c>
      <c r="D143" s="36" t="s">
        <v>1892</v>
      </c>
      <c r="E143" s="42" t="s">
        <v>1780</v>
      </c>
      <c r="F143" s="42" t="s">
        <v>1893</v>
      </c>
      <c r="G143" s="42" t="s">
        <v>1263</v>
      </c>
      <c r="H143" s="42" t="s">
        <v>328</v>
      </c>
      <c r="I143" s="133" t="s">
        <v>437</v>
      </c>
      <c r="J143" s="136"/>
      <c r="K143" s="138" t="s">
        <v>350</v>
      </c>
      <c r="L143"/>
    </row>
    <row r="144" spans="1:12" ht="12.75">
      <c r="A144" s="132" t="s">
        <v>2094</v>
      </c>
      <c r="B144" s="37">
        <v>129</v>
      </c>
      <c r="C144" s="38" t="s">
        <v>1481</v>
      </c>
      <c r="D144" s="35" t="s">
        <v>1937</v>
      </c>
      <c r="E144" s="39" t="s">
        <v>1938</v>
      </c>
      <c r="F144" s="39" t="s">
        <v>1939</v>
      </c>
      <c r="G144" s="39" t="s">
        <v>9</v>
      </c>
      <c r="H144" s="39" t="s">
        <v>57</v>
      </c>
      <c r="I144" s="134" t="s">
        <v>1622</v>
      </c>
      <c r="J144" s="137"/>
      <c r="K144" s="223" t="s">
        <v>351</v>
      </c>
      <c r="L144"/>
    </row>
    <row r="145" spans="1:12" ht="12.75">
      <c r="A145" s="131" t="s">
        <v>1050</v>
      </c>
      <c r="B145" s="40"/>
      <c r="C145" s="41" t="s">
        <v>886</v>
      </c>
      <c r="D145" s="36" t="s">
        <v>1583</v>
      </c>
      <c r="E145" s="42" t="s">
        <v>2027</v>
      </c>
      <c r="F145" s="42" t="s">
        <v>1940</v>
      </c>
      <c r="G145" s="42" t="s">
        <v>1263</v>
      </c>
      <c r="H145" s="42" t="s">
        <v>1584</v>
      </c>
      <c r="I145" s="133" t="s">
        <v>185</v>
      </c>
      <c r="J145" s="136"/>
      <c r="K145" s="138" t="s">
        <v>352</v>
      </c>
      <c r="L145"/>
    </row>
    <row r="146" spans="1:12" ht="12.75">
      <c r="A146" s="132" t="s">
        <v>2095</v>
      </c>
      <c r="B146" s="37">
        <v>107</v>
      </c>
      <c r="C146" s="38" t="s">
        <v>1488</v>
      </c>
      <c r="D146" s="35" t="s">
        <v>1293</v>
      </c>
      <c r="E146" s="39" t="s">
        <v>1781</v>
      </c>
      <c r="F146" s="39" t="s">
        <v>1782</v>
      </c>
      <c r="G146" s="39" t="s">
        <v>9</v>
      </c>
      <c r="H146" s="39" t="s">
        <v>353</v>
      </c>
      <c r="I146" s="134" t="s">
        <v>354</v>
      </c>
      <c r="J146" s="137" t="s">
        <v>2045</v>
      </c>
      <c r="K146" s="223" t="s">
        <v>355</v>
      </c>
      <c r="L146"/>
    </row>
    <row r="147" spans="1:12" ht="12.75">
      <c r="A147" s="131" t="s">
        <v>655</v>
      </c>
      <c r="B147" s="40"/>
      <c r="C147" s="41" t="s">
        <v>1246</v>
      </c>
      <c r="D147" s="36" t="s">
        <v>1896</v>
      </c>
      <c r="E147" s="42" t="s">
        <v>2016</v>
      </c>
      <c r="F147" s="42" t="s">
        <v>1881</v>
      </c>
      <c r="G147" s="42" t="s">
        <v>1263</v>
      </c>
      <c r="H147" s="42" t="s">
        <v>1771</v>
      </c>
      <c r="I147" s="133" t="s">
        <v>1958</v>
      </c>
      <c r="J147" s="136"/>
      <c r="K147" s="138" t="s">
        <v>356</v>
      </c>
      <c r="L147"/>
    </row>
    <row r="148" spans="1:12" ht="12.75">
      <c r="A148" s="132" t="s">
        <v>1770</v>
      </c>
      <c r="B148" s="37">
        <v>123</v>
      </c>
      <c r="C148" s="38" t="s">
        <v>1440</v>
      </c>
      <c r="D148" s="35" t="s">
        <v>1877</v>
      </c>
      <c r="E148" s="39" t="s">
        <v>1878</v>
      </c>
      <c r="F148" s="39" t="s">
        <v>1879</v>
      </c>
      <c r="G148" s="39" t="s">
        <v>9</v>
      </c>
      <c r="H148" s="39" t="s">
        <v>357</v>
      </c>
      <c r="I148" s="134" t="s">
        <v>358</v>
      </c>
      <c r="J148" s="137" t="s">
        <v>1</v>
      </c>
      <c r="K148" s="223" t="s">
        <v>359</v>
      </c>
      <c r="L148"/>
    </row>
    <row r="149" spans="1:12" ht="12.75">
      <c r="A149" s="131" t="s">
        <v>655</v>
      </c>
      <c r="B149" s="40"/>
      <c r="C149" s="41" t="s">
        <v>879</v>
      </c>
      <c r="D149" s="36" t="s">
        <v>1880</v>
      </c>
      <c r="E149" s="42" t="s">
        <v>1769</v>
      </c>
      <c r="F149" s="42" t="s">
        <v>1768</v>
      </c>
      <c r="G149" s="42" t="s">
        <v>1263</v>
      </c>
      <c r="H149" s="42" t="s">
        <v>360</v>
      </c>
      <c r="I149" s="133" t="s">
        <v>1823</v>
      </c>
      <c r="J149" s="136"/>
      <c r="K149" s="138" t="s">
        <v>361</v>
      </c>
      <c r="L149"/>
    </row>
    <row r="150" spans="1:12" ht="12.75">
      <c r="A150" s="132" t="s">
        <v>2096</v>
      </c>
      <c r="B150" s="37">
        <v>3</v>
      </c>
      <c r="C150" s="38" t="s">
        <v>1349</v>
      </c>
      <c r="D150" s="35" t="s">
        <v>1350</v>
      </c>
      <c r="E150" s="39" t="s">
        <v>1351</v>
      </c>
      <c r="F150" s="39" t="s">
        <v>1352</v>
      </c>
      <c r="G150" s="39" t="s">
        <v>1665</v>
      </c>
      <c r="H150" s="39" t="s">
        <v>122</v>
      </c>
      <c r="I150" s="134" t="s">
        <v>123</v>
      </c>
      <c r="J150" s="137" t="s">
        <v>2045</v>
      </c>
      <c r="K150" s="223" t="s">
        <v>124</v>
      </c>
      <c r="L150"/>
    </row>
    <row r="151" spans="1:12" ht="12.75">
      <c r="A151" s="131" t="s">
        <v>678</v>
      </c>
      <c r="B151" s="40"/>
      <c r="C151" s="41" t="s">
        <v>779</v>
      </c>
      <c r="D151" s="36" t="s">
        <v>1772</v>
      </c>
      <c r="E151" s="42" t="s">
        <v>1778</v>
      </c>
      <c r="F151" s="42" t="s">
        <v>1883</v>
      </c>
      <c r="G151" s="42" t="s">
        <v>1876</v>
      </c>
      <c r="H151" s="42" t="s">
        <v>362</v>
      </c>
      <c r="I151" s="133" t="s">
        <v>438</v>
      </c>
      <c r="J151" s="136"/>
      <c r="K151" s="138" t="s">
        <v>222</v>
      </c>
      <c r="L151"/>
    </row>
    <row r="152" spans="1:12" ht="12.75">
      <c r="A152" s="132" t="s">
        <v>2097</v>
      </c>
      <c r="B152" s="37">
        <v>118</v>
      </c>
      <c r="C152" s="38" t="s">
        <v>1499</v>
      </c>
      <c r="D152" s="35" t="s">
        <v>1887</v>
      </c>
      <c r="E152" s="39" t="s">
        <v>1888</v>
      </c>
      <c r="F152" s="39" t="s">
        <v>1889</v>
      </c>
      <c r="G152" s="39" t="s">
        <v>9</v>
      </c>
      <c r="H152" s="39" t="s">
        <v>286</v>
      </c>
      <c r="I152" s="134" t="s">
        <v>287</v>
      </c>
      <c r="J152" s="137" t="s">
        <v>4</v>
      </c>
      <c r="K152" s="223" t="s">
        <v>288</v>
      </c>
      <c r="L152"/>
    </row>
    <row r="153" spans="1:12" ht="12.75">
      <c r="A153" s="131" t="s">
        <v>652</v>
      </c>
      <c r="B153" s="40"/>
      <c r="C153" s="41" t="s">
        <v>1035</v>
      </c>
      <c r="D153" s="36" t="s">
        <v>1890</v>
      </c>
      <c r="E153" s="42" t="s">
        <v>2015</v>
      </c>
      <c r="F153" s="42" t="s">
        <v>1891</v>
      </c>
      <c r="G153" s="42" t="s">
        <v>1263</v>
      </c>
      <c r="H153" s="42" t="s">
        <v>363</v>
      </c>
      <c r="I153" s="133" t="s">
        <v>1786</v>
      </c>
      <c r="J153" s="136"/>
      <c r="K153" s="138" t="s">
        <v>289</v>
      </c>
      <c r="L153"/>
    </row>
    <row r="154" spans="1:12" ht="12.75">
      <c r="A154" s="132" t="s">
        <v>2098</v>
      </c>
      <c r="B154" s="37">
        <v>113</v>
      </c>
      <c r="C154" s="38" t="s">
        <v>1494</v>
      </c>
      <c r="D154" s="35" t="s">
        <v>1898</v>
      </c>
      <c r="E154" s="39" t="s">
        <v>1899</v>
      </c>
      <c r="F154" s="39" t="s">
        <v>1900</v>
      </c>
      <c r="G154" s="39" t="s">
        <v>9</v>
      </c>
      <c r="H154" s="39" t="s">
        <v>364</v>
      </c>
      <c r="I154" s="134" t="s">
        <v>365</v>
      </c>
      <c r="J154" s="137" t="s">
        <v>2045</v>
      </c>
      <c r="K154" s="223" t="s">
        <v>366</v>
      </c>
      <c r="L154"/>
    </row>
    <row r="155" spans="1:12" ht="12.75">
      <c r="A155" s="131" t="s">
        <v>655</v>
      </c>
      <c r="B155" s="40"/>
      <c r="C155" s="41" t="s">
        <v>1246</v>
      </c>
      <c r="D155" s="36" t="s">
        <v>1901</v>
      </c>
      <c r="E155" s="42" t="s">
        <v>1871</v>
      </c>
      <c r="F155" s="42" t="s">
        <v>1903</v>
      </c>
      <c r="G155" s="42" t="s">
        <v>1263</v>
      </c>
      <c r="H155" s="42" t="s">
        <v>1880</v>
      </c>
      <c r="I155" s="133" t="s">
        <v>1784</v>
      </c>
      <c r="J155" s="136"/>
      <c r="K155" s="138" t="s">
        <v>367</v>
      </c>
      <c r="L155"/>
    </row>
    <row r="156" spans="1:12" ht="12.75">
      <c r="A156" s="132" t="s">
        <v>2099</v>
      </c>
      <c r="B156" s="37">
        <v>18</v>
      </c>
      <c r="C156" s="38" t="s">
        <v>1361</v>
      </c>
      <c r="D156" s="35" t="s">
        <v>1362</v>
      </c>
      <c r="E156" s="39" t="s">
        <v>1363</v>
      </c>
      <c r="F156" s="39" t="s">
        <v>1364</v>
      </c>
      <c r="G156" s="39" t="s">
        <v>125</v>
      </c>
      <c r="H156" s="39" t="s">
        <v>126</v>
      </c>
      <c r="I156" s="134" t="s">
        <v>127</v>
      </c>
      <c r="J156" s="137"/>
      <c r="K156" s="223" t="s">
        <v>128</v>
      </c>
      <c r="L156"/>
    </row>
    <row r="157" spans="1:12" ht="12.75">
      <c r="A157" s="131" t="s">
        <v>678</v>
      </c>
      <c r="B157" s="40"/>
      <c r="C157" s="41" t="s">
        <v>779</v>
      </c>
      <c r="D157" s="36" t="s">
        <v>1902</v>
      </c>
      <c r="E157" s="42" t="s">
        <v>2018</v>
      </c>
      <c r="F157" s="42" t="s">
        <v>1910</v>
      </c>
      <c r="G157" s="42" t="s">
        <v>2013</v>
      </c>
      <c r="H157" s="42" t="s">
        <v>368</v>
      </c>
      <c r="I157" s="133" t="s">
        <v>439</v>
      </c>
      <c r="J157" s="136"/>
      <c r="K157" s="138" t="s">
        <v>223</v>
      </c>
      <c r="L157"/>
    </row>
    <row r="158" spans="1:12" ht="12.75">
      <c r="A158" s="132" t="s">
        <v>2100</v>
      </c>
      <c r="B158" s="37">
        <v>15</v>
      </c>
      <c r="C158" s="38" t="s">
        <v>1339</v>
      </c>
      <c r="D158" s="35" t="s">
        <v>1340</v>
      </c>
      <c r="E158" s="39" t="s">
        <v>1341</v>
      </c>
      <c r="F158" s="39" t="s">
        <v>1342</v>
      </c>
      <c r="G158" s="39" t="s">
        <v>1332</v>
      </c>
      <c r="H158" s="39" t="s">
        <v>129</v>
      </c>
      <c r="I158" s="134" t="s">
        <v>1767</v>
      </c>
      <c r="J158" s="137" t="s">
        <v>7</v>
      </c>
      <c r="K158" s="223" t="s">
        <v>130</v>
      </c>
      <c r="L158"/>
    </row>
    <row r="159" spans="1:12" ht="12.75">
      <c r="A159" s="131" t="s">
        <v>678</v>
      </c>
      <c r="B159" s="40"/>
      <c r="C159" s="41" t="s">
        <v>781</v>
      </c>
      <c r="D159" s="36" t="s">
        <v>1873</v>
      </c>
      <c r="E159" s="42" t="s">
        <v>1909</v>
      </c>
      <c r="F159" s="42" t="s">
        <v>1874</v>
      </c>
      <c r="G159" s="42" t="s">
        <v>421</v>
      </c>
      <c r="H159" s="42" t="s">
        <v>1728</v>
      </c>
      <c r="I159" s="133" t="s">
        <v>369</v>
      </c>
      <c r="J159" s="136"/>
      <c r="K159" s="138" t="s">
        <v>224</v>
      </c>
      <c r="L159"/>
    </row>
    <row r="160" spans="1:12" ht="12.75">
      <c r="A160" s="132" t="s">
        <v>603</v>
      </c>
      <c r="B160" s="37">
        <v>101</v>
      </c>
      <c r="C160" s="38" t="s">
        <v>1482</v>
      </c>
      <c r="D160" s="35" t="s">
        <v>1775</v>
      </c>
      <c r="E160" s="39" t="s">
        <v>1776</v>
      </c>
      <c r="F160" s="39" t="s">
        <v>1777</v>
      </c>
      <c r="G160" s="39" t="s">
        <v>9</v>
      </c>
      <c r="H160" s="39" t="s">
        <v>347</v>
      </c>
      <c r="I160" s="134" t="s">
        <v>1696</v>
      </c>
      <c r="J160" s="137" t="s">
        <v>5</v>
      </c>
      <c r="K160" s="223" t="s">
        <v>604</v>
      </c>
      <c r="L160"/>
    </row>
    <row r="161" spans="1:12" ht="12.75">
      <c r="A161" s="131" t="s">
        <v>655</v>
      </c>
      <c r="B161" s="40"/>
      <c r="C161" s="41" t="s">
        <v>879</v>
      </c>
      <c r="D161" s="36" t="s">
        <v>1884</v>
      </c>
      <c r="E161" s="42" t="s">
        <v>2014</v>
      </c>
      <c r="F161" s="42" t="s">
        <v>1886</v>
      </c>
      <c r="G161" s="42" t="s">
        <v>1263</v>
      </c>
      <c r="H161" s="42" t="s">
        <v>1923</v>
      </c>
      <c r="I161" s="133" t="s">
        <v>1785</v>
      </c>
      <c r="J161" s="136"/>
      <c r="K161" s="138" t="s">
        <v>605</v>
      </c>
      <c r="L161"/>
    </row>
    <row r="162" spans="1:12" ht="12.75">
      <c r="A162" s="132" t="s">
        <v>2101</v>
      </c>
      <c r="B162" s="37">
        <v>22</v>
      </c>
      <c r="C162" s="38" t="s">
        <v>1334</v>
      </c>
      <c r="D162" s="35" t="s">
        <v>1335</v>
      </c>
      <c r="E162" s="39" t="s">
        <v>1336</v>
      </c>
      <c r="F162" s="39" t="s">
        <v>1337</v>
      </c>
      <c r="G162" s="39" t="s">
        <v>131</v>
      </c>
      <c r="H162" s="39" t="s">
        <v>132</v>
      </c>
      <c r="I162" s="134" t="s">
        <v>1799</v>
      </c>
      <c r="J162" s="137" t="s">
        <v>1</v>
      </c>
      <c r="K162" s="223" t="s">
        <v>133</v>
      </c>
      <c r="L162"/>
    </row>
    <row r="163" spans="1:12" ht="12.75">
      <c r="A163" s="131" t="s">
        <v>675</v>
      </c>
      <c r="B163" s="40"/>
      <c r="C163" s="41" t="s">
        <v>791</v>
      </c>
      <c r="D163" s="36" t="s">
        <v>1866</v>
      </c>
      <c r="E163" s="42" t="s">
        <v>2012</v>
      </c>
      <c r="F163" s="42" t="s">
        <v>1867</v>
      </c>
      <c r="G163" s="42" t="s">
        <v>422</v>
      </c>
      <c r="H163" s="42" t="s">
        <v>370</v>
      </c>
      <c r="I163" s="133" t="s">
        <v>440</v>
      </c>
      <c r="J163" s="136"/>
      <c r="K163" s="138" t="s">
        <v>225</v>
      </c>
      <c r="L163"/>
    </row>
    <row r="164" spans="1:12" ht="12.75">
      <c r="A164" s="132" t="s">
        <v>2102</v>
      </c>
      <c r="B164" s="37">
        <v>117</v>
      </c>
      <c r="C164" s="38" t="s">
        <v>1498</v>
      </c>
      <c r="D164" s="35" t="s">
        <v>1407</v>
      </c>
      <c r="E164" s="39" t="s">
        <v>1911</v>
      </c>
      <c r="F164" s="39" t="s">
        <v>1912</v>
      </c>
      <c r="G164" s="39" t="s">
        <v>9</v>
      </c>
      <c r="H164" s="39" t="s">
        <v>290</v>
      </c>
      <c r="I164" s="134" t="s">
        <v>27</v>
      </c>
      <c r="J164" s="137" t="s">
        <v>5</v>
      </c>
      <c r="K164" s="223" t="s">
        <v>291</v>
      </c>
      <c r="L164"/>
    </row>
    <row r="165" spans="1:12" ht="12.75">
      <c r="A165" s="131" t="s">
        <v>652</v>
      </c>
      <c r="B165" s="40"/>
      <c r="C165" s="41" t="s">
        <v>807</v>
      </c>
      <c r="D165" s="36" t="s">
        <v>1797</v>
      </c>
      <c r="E165" s="42" t="s">
        <v>2019</v>
      </c>
      <c r="F165" s="42" t="s">
        <v>1913</v>
      </c>
      <c r="G165" s="42" t="s">
        <v>1263</v>
      </c>
      <c r="H165" s="42" t="s">
        <v>1759</v>
      </c>
      <c r="I165" s="133" t="s">
        <v>1788</v>
      </c>
      <c r="J165" s="136"/>
      <c r="K165" s="138" t="s">
        <v>292</v>
      </c>
      <c r="L165"/>
    </row>
    <row r="166" spans="1:12" ht="12.75">
      <c r="A166" s="132" t="s">
        <v>2103</v>
      </c>
      <c r="B166" s="37">
        <v>122</v>
      </c>
      <c r="C166" s="38" t="s">
        <v>1503</v>
      </c>
      <c r="D166" s="35" t="s">
        <v>1929</v>
      </c>
      <c r="E166" s="39" t="s">
        <v>1930</v>
      </c>
      <c r="F166" s="39" t="s">
        <v>1789</v>
      </c>
      <c r="G166" s="39" t="s">
        <v>9</v>
      </c>
      <c r="H166" s="39" t="s">
        <v>371</v>
      </c>
      <c r="I166" s="134" t="s">
        <v>319</v>
      </c>
      <c r="J166" s="137"/>
      <c r="K166" s="223" t="s">
        <v>372</v>
      </c>
      <c r="L166"/>
    </row>
    <row r="167" spans="1:12" ht="12.75">
      <c r="A167" s="131" t="s">
        <v>677</v>
      </c>
      <c r="B167" s="40"/>
      <c r="C167" s="41" t="s">
        <v>1044</v>
      </c>
      <c r="D167" s="36" t="s">
        <v>1931</v>
      </c>
      <c r="E167" s="42" t="s">
        <v>2025</v>
      </c>
      <c r="F167" s="42" t="s">
        <v>1932</v>
      </c>
      <c r="G167" s="42" t="s">
        <v>1263</v>
      </c>
      <c r="H167" s="42" t="s">
        <v>373</v>
      </c>
      <c r="I167" s="133" t="s">
        <v>374</v>
      </c>
      <c r="J167" s="136"/>
      <c r="K167" s="138" t="s">
        <v>375</v>
      </c>
      <c r="L167"/>
    </row>
    <row r="168" spans="1:12" ht="12.75">
      <c r="A168" s="132" t="s">
        <v>2104</v>
      </c>
      <c r="B168" s="37">
        <v>115</v>
      </c>
      <c r="C168" s="38" t="s">
        <v>1496</v>
      </c>
      <c r="D168" s="35" t="s">
        <v>1987</v>
      </c>
      <c r="E168" s="39" t="s">
        <v>1941</v>
      </c>
      <c r="F168" s="39" t="s">
        <v>1752</v>
      </c>
      <c r="G168" s="39" t="s">
        <v>9</v>
      </c>
      <c r="H168" s="39" t="s">
        <v>1371</v>
      </c>
      <c r="I168" s="134" t="s">
        <v>293</v>
      </c>
      <c r="J168" s="137" t="s">
        <v>1582</v>
      </c>
      <c r="K168" s="223" t="s">
        <v>294</v>
      </c>
      <c r="L168"/>
    </row>
    <row r="169" spans="1:12" ht="12.75">
      <c r="A169" s="131" t="s">
        <v>676</v>
      </c>
      <c r="B169" s="40"/>
      <c r="C169" s="41" t="s">
        <v>864</v>
      </c>
      <c r="D169" s="36" t="s">
        <v>1942</v>
      </c>
      <c r="E169" s="42" t="s">
        <v>2028</v>
      </c>
      <c r="F169" s="42" t="s">
        <v>1943</v>
      </c>
      <c r="G169" s="42" t="s">
        <v>1263</v>
      </c>
      <c r="H169" s="42" t="s">
        <v>376</v>
      </c>
      <c r="I169" s="133" t="s">
        <v>376</v>
      </c>
      <c r="J169" s="136"/>
      <c r="K169" s="138" t="s">
        <v>295</v>
      </c>
      <c r="L169"/>
    </row>
    <row r="170" spans="1:12" ht="12.75">
      <c r="A170" s="132" t="s">
        <v>2105</v>
      </c>
      <c r="B170" s="37">
        <v>116</v>
      </c>
      <c r="C170" s="38" t="s">
        <v>1497</v>
      </c>
      <c r="D170" s="35" t="s">
        <v>1944</v>
      </c>
      <c r="E170" s="39" t="s">
        <v>1945</v>
      </c>
      <c r="F170" s="39" t="s">
        <v>1946</v>
      </c>
      <c r="G170" s="39" t="s">
        <v>9</v>
      </c>
      <c r="H170" s="39" t="s">
        <v>296</v>
      </c>
      <c r="I170" s="134" t="s">
        <v>297</v>
      </c>
      <c r="J170" s="137"/>
      <c r="K170" s="223" t="s">
        <v>298</v>
      </c>
      <c r="L170"/>
    </row>
    <row r="171" spans="1:12" ht="12.75">
      <c r="A171" s="131" t="s">
        <v>653</v>
      </c>
      <c r="B171" s="40"/>
      <c r="C171" s="41" t="s">
        <v>873</v>
      </c>
      <c r="D171" s="36" t="s">
        <v>1947</v>
      </c>
      <c r="E171" s="42" t="s">
        <v>2029</v>
      </c>
      <c r="F171" s="42" t="s">
        <v>1948</v>
      </c>
      <c r="G171" s="42" t="s">
        <v>1263</v>
      </c>
      <c r="H171" s="42" t="s">
        <v>1916</v>
      </c>
      <c r="I171" s="133" t="s">
        <v>441</v>
      </c>
      <c r="J171" s="136"/>
      <c r="K171" s="138" t="s">
        <v>299</v>
      </c>
      <c r="L171"/>
    </row>
    <row r="172" spans="1:12" ht="12.75">
      <c r="A172" s="132" t="s">
        <v>2106</v>
      </c>
      <c r="B172" s="37">
        <v>2</v>
      </c>
      <c r="C172" s="38" t="s">
        <v>1381</v>
      </c>
      <c r="D172" s="35" t="s">
        <v>1351</v>
      </c>
      <c r="E172" s="39" t="s">
        <v>1382</v>
      </c>
      <c r="F172" s="39" t="s">
        <v>1383</v>
      </c>
      <c r="G172" s="39" t="s">
        <v>135</v>
      </c>
      <c r="H172" s="39" t="s">
        <v>1379</v>
      </c>
      <c r="I172" s="134" t="s">
        <v>50</v>
      </c>
      <c r="J172" s="137"/>
      <c r="K172" s="223" t="s">
        <v>136</v>
      </c>
      <c r="L172"/>
    </row>
    <row r="173" spans="1:12" ht="12.75">
      <c r="A173" s="131" t="s">
        <v>678</v>
      </c>
      <c r="B173" s="40"/>
      <c r="C173" s="41" t="s">
        <v>788</v>
      </c>
      <c r="D173" s="36" t="s">
        <v>1922</v>
      </c>
      <c r="E173" s="42" t="s">
        <v>2023</v>
      </c>
      <c r="F173" s="42" t="s">
        <v>1923</v>
      </c>
      <c r="G173" s="42" t="s">
        <v>423</v>
      </c>
      <c r="H173" s="42" t="s">
        <v>1787</v>
      </c>
      <c r="I173" s="133" t="s">
        <v>442</v>
      </c>
      <c r="J173" s="136"/>
      <c r="K173" s="138" t="s">
        <v>226</v>
      </c>
      <c r="L173"/>
    </row>
    <row r="174" spans="1:12" ht="12.75">
      <c r="A174" s="132" t="s">
        <v>2107</v>
      </c>
      <c r="B174" s="37">
        <v>110</v>
      </c>
      <c r="C174" s="38" t="s">
        <v>1491</v>
      </c>
      <c r="D174" s="35" t="s">
        <v>1924</v>
      </c>
      <c r="E174" s="39" t="s">
        <v>1925</v>
      </c>
      <c r="F174" s="39" t="s">
        <v>1926</v>
      </c>
      <c r="G174" s="39" t="s">
        <v>9</v>
      </c>
      <c r="H174" s="39" t="s">
        <v>378</v>
      </c>
      <c r="I174" s="134" t="s">
        <v>276</v>
      </c>
      <c r="J174" s="137"/>
      <c r="K174" s="223" t="s">
        <v>379</v>
      </c>
      <c r="L174"/>
    </row>
    <row r="175" spans="1:12" ht="12.75">
      <c r="A175" s="131" t="s">
        <v>676</v>
      </c>
      <c r="B175" s="40"/>
      <c r="C175" s="41" t="s">
        <v>779</v>
      </c>
      <c r="D175" s="36" t="s">
        <v>1927</v>
      </c>
      <c r="E175" s="42" t="s">
        <v>2024</v>
      </c>
      <c r="F175" s="42" t="s">
        <v>1928</v>
      </c>
      <c r="G175" s="42" t="s">
        <v>1263</v>
      </c>
      <c r="H175" s="42" t="s">
        <v>380</v>
      </c>
      <c r="I175" s="133" t="s">
        <v>381</v>
      </c>
      <c r="J175" s="136"/>
      <c r="K175" s="138" t="s">
        <v>382</v>
      </c>
      <c r="L175"/>
    </row>
    <row r="176" spans="1:12" ht="12.75">
      <c r="A176" s="132" t="s">
        <v>2108</v>
      </c>
      <c r="B176" s="37">
        <v>17</v>
      </c>
      <c r="C176" s="38" t="s">
        <v>1357</v>
      </c>
      <c r="D176" s="35" t="s">
        <v>1358</v>
      </c>
      <c r="E176" s="39" t="s">
        <v>1359</v>
      </c>
      <c r="F176" s="39" t="s">
        <v>1360</v>
      </c>
      <c r="G176" s="39" t="s">
        <v>1946</v>
      </c>
      <c r="H176" s="39" t="s">
        <v>137</v>
      </c>
      <c r="I176" s="134" t="s">
        <v>138</v>
      </c>
      <c r="J176" s="137" t="s">
        <v>3</v>
      </c>
      <c r="K176" s="223" t="s">
        <v>139</v>
      </c>
      <c r="L176"/>
    </row>
    <row r="177" spans="1:12" ht="12.75">
      <c r="A177" s="131" t="s">
        <v>678</v>
      </c>
      <c r="B177" s="40"/>
      <c r="C177" s="41" t="s">
        <v>779</v>
      </c>
      <c r="D177" s="36" t="s">
        <v>1908</v>
      </c>
      <c r="E177" s="42" t="s">
        <v>2017</v>
      </c>
      <c r="F177" s="42" t="s">
        <v>1909</v>
      </c>
      <c r="G177" s="42" t="s">
        <v>2017</v>
      </c>
      <c r="H177" s="42" t="s">
        <v>386</v>
      </c>
      <c r="I177" s="133" t="s">
        <v>1773</v>
      </c>
      <c r="J177" s="136"/>
      <c r="K177" s="138" t="s">
        <v>227</v>
      </c>
      <c r="L177"/>
    </row>
    <row r="178" spans="1:12" ht="12.75">
      <c r="A178" s="132" t="s">
        <v>2109</v>
      </c>
      <c r="B178" s="37">
        <v>12</v>
      </c>
      <c r="C178" s="38" t="s">
        <v>1384</v>
      </c>
      <c r="D178" s="35" t="s">
        <v>1385</v>
      </c>
      <c r="E178" s="39" t="s">
        <v>1386</v>
      </c>
      <c r="F178" s="39" t="s">
        <v>1387</v>
      </c>
      <c r="G178" s="39" t="s">
        <v>140</v>
      </c>
      <c r="H178" s="39" t="s">
        <v>141</v>
      </c>
      <c r="I178" s="134" t="s">
        <v>1669</v>
      </c>
      <c r="J178" s="137"/>
      <c r="K178" s="223" t="s">
        <v>142</v>
      </c>
      <c r="L178"/>
    </row>
    <row r="179" spans="1:12" ht="12.75">
      <c r="A179" s="131" t="s">
        <v>678</v>
      </c>
      <c r="B179" s="40"/>
      <c r="C179" s="41" t="s">
        <v>779</v>
      </c>
      <c r="D179" s="36" t="s">
        <v>1949</v>
      </c>
      <c r="E179" s="42" t="s">
        <v>2030</v>
      </c>
      <c r="F179" s="42" t="s">
        <v>1950</v>
      </c>
      <c r="G179" s="42" t="s">
        <v>424</v>
      </c>
      <c r="H179" s="42" t="s">
        <v>387</v>
      </c>
      <c r="I179" s="133" t="s">
        <v>443</v>
      </c>
      <c r="J179" s="136"/>
      <c r="K179" s="138" t="s">
        <v>228</v>
      </c>
      <c r="L179"/>
    </row>
    <row r="180" spans="1:12" ht="12.75">
      <c r="A180" s="132" t="s">
        <v>2110</v>
      </c>
      <c r="B180" s="37">
        <v>6</v>
      </c>
      <c r="C180" s="38" t="s">
        <v>1365</v>
      </c>
      <c r="D180" s="35" t="s">
        <v>1366</v>
      </c>
      <c r="E180" s="39" t="s">
        <v>1367</v>
      </c>
      <c r="F180" s="39" t="s">
        <v>1368</v>
      </c>
      <c r="G180" s="39" t="s">
        <v>1762</v>
      </c>
      <c r="H180" s="39" t="s">
        <v>143</v>
      </c>
      <c r="I180" s="134" t="s">
        <v>144</v>
      </c>
      <c r="J180" s="137" t="s">
        <v>0</v>
      </c>
      <c r="K180" s="223" t="s">
        <v>145</v>
      </c>
      <c r="L180"/>
    </row>
    <row r="181" spans="1:12" ht="12.75">
      <c r="A181" s="131" t="s">
        <v>678</v>
      </c>
      <c r="B181" s="40"/>
      <c r="C181" s="41" t="s">
        <v>779</v>
      </c>
      <c r="D181" s="36" t="s">
        <v>1914</v>
      </c>
      <c r="E181" s="42" t="s">
        <v>1897</v>
      </c>
      <c r="F181" s="42" t="s">
        <v>1915</v>
      </c>
      <c r="G181" s="42" t="s">
        <v>2022</v>
      </c>
      <c r="H181" s="42" t="s">
        <v>388</v>
      </c>
      <c r="I181" s="133" t="s">
        <v>1915</v>
      </c>
      <c r="J181" s="136"/>
      <c r="K181" s="138" t="s">
        <v>229</v>
      </c>
      <c r="L181"/>
    </row>
    <row r="182" spans="1:12" ht="12.75">
      <c r="A182" s="132" t="s">
        <v>2111</v>
      </c>
      <c r="B182" s="37">
        <v>128</v>
      </c>
      <c r="C182" s="38" t="s">
        <v>1450</v>
      </c>
      <c r="D182" s="35" t="s">
        <v>1933</v>
      </c>
      <c r="E182" s="39" t="s">
        <v>1934</v>
      </c>
      <c r="F182" s="39" t="s">
        <v>1376</v>
      </c>
      <c r="G182" s="39" t="s">
        <v>9</v>
      </c>
      <c r="H182" s="39" t="s">
        <v>383</v>
      </c>
      <c r="I182" s="134" t="s">
        <v>1366</v>
      </c>
      <c r="J182" s="137" t="s">
        <v>7</v>
      </c>
      <c r="K182" s="223" t="s">
        <v>606</v>
      </c>
      <c r="L182"/>
    </row>
    <row r="183" spans="1:12" ht="12.75">
      <c r="A183" s="131" t="s">
        <v>1050</v>
      </c>
      <c r="B183" s="40"/>
      <c r="C183" s="41" t="s">
        <v>845</v>
      </c>
      <c r="D183" s="36" t="s">
        <v>1935</v>
      </c>
      <c r="E183" s="42" t="s">
        <v>2026</v>
      </c>
      <c r="F183" s="42" t="s">
        <v>1936</v>
      </c>
      <c r="G183" s="42" t="s">
        <v>1263</v>
      </c>
      <c r="H183" s="42" t="s">
        <v>384</v>
      </c>
      <c r="I183" s="133" t="s">
        <v>385</v>
      </c>
      <c r="J183" s="136"/>
      <c r="K183" s="138" t="s">
        <v>607</v>
      </c>
      <c r="L183"/>
    </row>
    <row r="184" spans="1:12" ht="12.75">
      <c r="A184" s="132" t="s">
        <v>2112</v>
      </c>
      <c r="B184" s="37">
        <v>4</v>
      </c>
      <c r="C184" s="38" t="s">
        <v>1369</v>
      </c>
      <c r="D184" s="35" t="s">
        <v>1370</v>
      </c>
      <c r="E184" s="39" t="s">
        <v>1371</v>
      </c>
      <c r="F184" s="39" t="s">
        <v>1372</v>
      </c>
      <c r="G184" s="39" t="s">
        <v>146</v>
      </c>
      <c r="H184" s="39" t="s">
        <v>147</v>
      </c>
      <c r="I184" s="134" t="s">
        <v>148</v>
      </c>
      <c r="J184" s="137" t="s">
        <v>0</v>
      </c>
      <c r="K184" s="223" t="s">
        <v>149</v>
      </c>
      <c r="L184"/>
    </row>
    <row r="185" spans="1:12" ht="12.75">
      <c r="A185" s="131" t="s">
        <v>675</v>
      </c>
      <c r="B185" s="40"/>
      <c r="C185" s="41" t="s">
        <v>807</v>
      </c>
      <c r="D185" s="36" t="s">
        <v>1916</v>
      </c>
      <c r="E185" s="42" t="s">
        <v>2020</v>
      </c>
      <c r="F185" s="42" t="s">
        <v>1917</v>
      </c>
      <c r="G185" s="42" t="s">
        <v>425</v>
      </c>
      <c r="H185" s="42" t="s">
        <v>390</v>
      </c>
      <c r="I185" s="133" t="s">
        <v>1948</v>
      </c>
      <c r="J185" s="136"/>
      <c r="K185" s="138" t="s">
        <v>230</v>
      </c>
      <c r="L185"/>
    </row>
    <row r="186" spans="1:12" ht="12.75">
      <c r="A186" s="132" t="s">
        <v>2113</v>
      </c>
      <c r="B186" s="37">
        <v>124</v>
      </c>
      <c r="C186" s="38" t="s">
        <v>1416</v>
      </c>
      <c r="D186" s="35" t="s">
        <v>1688</v>
      </c>
      <c r="E186" s="39" t="s">
        <v>1747</v>
      </c>
      <c r="F186" s="39" t="s">
        <v>1409</v>
      </c>
      <c r="G186" s="39" t="s">
        <v>9</v>
      </c>
      <c r="H186" s="39" t="s">
        <v>391</v>
      </c>
      <c r="I186" s="134" t="s">
        <v>1753</v>
      </c>
      <c r="J186" s="137" t="s">
        <v>7</v>
      </c>
      <c r="K186" s="223" t="s">
        <v>392</v>
      </c>
      <c r="L186"/>
    </row>
    <row r="187" spans="1:12" ht="12.75">
      <c r="A187" s="131" t="s">
        <v>655</v>
      </c>
      <c r="B187" s="40"/>
      <c r="C187" s="41" t="s">
        <v>845</v>
      </c>
      <c r="D187" s="36" t="s">
        <v>1783</v>
      </c>
      <c r="E187" s="42" t="s">
        <v>1859</v>
      </c>
      <c r="F187" s="42" t="s">
        <v>1706</v>
      </c>
      <c r="G187" s="42" t="s">
        <v>1263</v>
      </c>
      <c r="H187" s="42" t="s">
        <v>393</v>
      </c>
      <c r="I187" s="133" t="s">
        <v>1723</v>
      </c>
      <c r="J187" s="136"/>
      <c r="K187" s="138" t="s">
        <v>394</v>
      </c>
      <c r="L187"/>
    </row>
    <row r="188" spans="1:12" ht="12.75">
      <c r="A188" s="132" t="s">
        <v>2114</v>
      </c>
      <c r="B188" s="37">
        <v>103</v>
      </c>
      <c r="C188" s="38" t="s">
        <v>1484</v>
      </c>
      <c r="D188" s="35" t="s">
        <v>1792</v>
      </c>
      <c r="E188" s="39" t="s">
        <v>1793</v>
      </c>
      <c r="F188" s="39" t="s">
        <v>1794</v>
      </c>
      <c r="G188" s="39" t="s">
        <v>9</v>
      </c>
      <c r="H188" s="39" t="s">
        <v>395</v>
      </c>
      <c r="I188" s="134" t="s">
        <v>1354</v>
      </c>
      <c r="J188" s="137" t="s">
        <v>1582</v>
      </c>
      <c r="K188" s="223" t="s">
        <v>396</v>
      </c>
      <c r="L188"/>
    </row>
    <row r="189" spans="1:12" ht="12.75">
      <c r="A189" s="131" t="s">
        <v>653</v>
      </c>
      <c r="B189" s="40"/>
      <c r="C189" s="41" t="s">
        <v>1198</v>
      </c>
      <c r="D189" s="36" t="s">
        <v>1960</v>
      </c>
      <c r="E189" s="42" t="s">
        <v>2036</v>
      </c>
      <c r="F189" s="42" t="s">
        <v>1961</v>
      </c>
      <c r="G189" s="42" t="s">
        <v>1263</v>
      </c>
      <c r="H189" s="42" t="s">
        <v>397</v>
      </c>
      <c r="I189" s="133" t="s">
        <v>1866</v>
      </c>
      <c r="J189" s="136"/>
      <c r="K189" s="138" t="s">
        <v>398</v>
      </c>
      <c r="L189"/>
    </row>
    <row r="190" spans="1:12" ht="12.75">
      <c r="A190" s="132" t="s">
        <v>2115</v>
      </c>
      <c r="B190" s="37">
        <v>19</v>
      </c>
      <c r="C190" s="38" t="s">
        <v>1388</v>
      </c>
      <c r="D190" s="35" t="s">
        <v>1389</v>
      </c>
      <c r="E190" s="39" t="s">
        <v>1390</v>
      </c>
      <c r="F190" s="39" t="s">
        <v>1391</v>
      </c>
      <c r="G190" s="39" t="s">
        <v>150</v>
      </c>
      <c r="H190" s="39" t="s">
        <v>151</v>
      </c>
      <c r="I190" s="134" t="s">
        <v>152</v>
      </c>
      <c r="J190" s="137" t="s">
        <v>5</v>
      </c>
      <c r="K190" s="223" t="s">
        <v>153</v>
      </c>
      <c r="L190"/>
    </row>
    <row r="191" spans="1:12" ht="12.75">
      <c r="A191" s="131" t="s">
        <v>678</v>
      </c>
      <c r="B191" s="40"/>
      <c r="C191" s="41" t="s">
        <v>697</v>
      </c>
      <c r="D191" s="36" t="s">
        <v>1952</v>
      </c>
      <c r="E191" s="42" t="s">
        <v>2032</v>
      </c>
      <c r="F191" s="42" t="s">
        <v>1953</v>
      </c>
      <c r="G191" s="42" t="s">
        <v>426</v>
      </c>
      <c r="H191" s="42" t="s">
        <v>400</v>
      </c>
      <c r="I191" s="133" t="s">
        <v>401</v>
      </c>
      <c r="J191" s="136"/>
      <c r="K191" s="138" t="s">
        <v>231</v>
      </c>
      <c r="L191"/>
    </row>
    <row r="192" spans="1:12" ht="12.75">
      <c r="A192" s="132" t="s">
        <v>2116</v>
      </c>
      <c r="B192" s="37">
        <v>9</v>
      </c>
      <c r="C192" s="38" t="s">
        <v>1396</v>
      </c>
      <c r="D192" s="35" t="s">
        <v>1397</v>
      </c>
      <c r="E192" s="39" t="s">
        <v>1398</v>
      </c>
      <c r="F192" s="39" t="s">
        <v>1399</v>
      </c>
      <c r="G192" s="39" t="s">
        <v>154</v>
      </c>
      <c r="H192" s="39" t="s">
        <v>155</v>
      </c>
      <c r="I192" s="134" t="s">
        <v>156</v>
      </c>
      <c r="J192" s="137" t="s">
        <v>2045</v>
      </c>
      <c r="K192" s="223" t="s">
        <v>157</v>
      </c>
      <c r="L192"/>
    </row>
    <row r="193" spans="1:12" ht="12.75">
      <c r="A193" s="131" t="s">
        <v>678</v>
      </c>
      <c r="B193" s="40"/>
      <c r="C193" s="41" t="s">
        <v>779</v>
      </c>
      <c r="D193" s="36" t="s">
        <v>1956</v>
      </c>
      <c r="E193" s="42" t="s">
        <v>2034</v>
      </c>
      <c r="F193" s="42" t="s">
        <v>1957</v>
      </c>
      <c r="G193" s="42" t="s">
        <v>427</v>
      </c>
      <c r="H193" s="42" t="s">
        <v>402</v>
      </c>
      <c r="I193" s="133" t="s">
        <v>399</v>
      </c>
      <c r="J193" s="136"/>
      <c r="K193" s="138" t="s">
        <v>232</v>
      </c>
      <c r="L193"/>
    </row>
    <row r="194" spans="1:12" ht="12.75">
      <c r="A194" s="132" t="s">
        <v>2117</v>
      </c>
      <c r="B194" s="37">
        <v>5</v>
      </c>
      <c r="C194" s="38" t="s">
        <v>1392</v>
      </c>
      <c r="D194" s="35" t="s">
        <v>1393</v>
      </c>
      <c r="E194" s="39" t="s">
        <v>1394</v>
      </c>
      <c r="F194" s="39" t="s">
        <v>1395</v>
      </c>
      <c r="G194" s="39" t="s">
        <v>158</v>
      </c>
      <c r="H194" s="39" t="s">
        <v>159</v>
      </c>
      <c r="I194" s="134" t="s">
        <v>1382</v>
      </c>
      <c r="J194" s="137"/>
      <c r="K194" s="223" t="s">
        <v>160</v>
      </c>
      <c r="L194"/>
    </row>
    <row r="195" spans="1:12" ht="12.75">
      <c r="A195" s="131" t="s">
        <v>678</v>
      </c>
      <c r="B195" s="40"/>
      <c r="C195" s="41" t="s">
        <v>1126</v>
      </c>
      <c r="D195" s="36" t="s">
        <v>1954</v>
      </c>
      <c r="E195" s="42" t="s">
        <v>2033</v>
      </c>
      <c r="F195" s="42" t="s">
        <v>1955</v>
      </c>
      <c r="G195" s="42" t="s">
        <v>428</v>
      </c>
      <c r="H195" s="42" t="s">
        <v>2031</v>
      </c>
      <c r="I195" s="133" t="s">
        <v>377</v>
      </c>
      <c r="J195" s="136"/>
      <c r="K195" s="138" t="s">
        <v>233</v>
      </c>
      <c r="L195"/>
    </row>
    <row r="196" spans="1:12" ht="12.75">
      <c r="A196" s="132" t="s">
        <v>403</v>
      </c>
      <c r="B196" s="37">
        <v>57</v>
      </c>
      <c r="C196" s="38" t="s">
        <v>1438</v>
      </c>
      <c r="D196" s="35" t="s">
        <v>1554</v>
      </c>
      <c r="E196" s="39" t="s">
        <v>1518</v>
      </c>
      <c r="F196" s="39" t="s">
        <v>1555</v>
      </c>
      <c r="G196" s="39" t="s">
        <v>161</v>
      </c>
      <c r="H196" s="39" t="s">
        <v>162</v>
      </c>
      <c r="I196" s="134" t="s">
        <v>163</v>
      </c>
      <c r="J196" s="137"/>
      <c r="K196" s="223" t="s">
        <v>164</v>
      </c>
      <c r="L196"/>
    </row>
    <row r="197" spans="1:12" ht="12.75">
      <c r="A197" s="131" t="s">
        <v>652</v>
      </c>
      <c r="B197" s="40"/>
      <c r="C197" s="41" t="s">
        <v>827</v>
      </c>
      <c r="D197" s="36" t="s">
        <v>1567</v>
      </c>
      <c r="E197" s="42" t="s">
        <v>1300</v>
      </c>
      <c r="F197" s="42" t="s">
        <v>1657</v>
      </c>
      <c r="G197" s="42" t="s">
        <v>429</v>
      </c>
      <c r="H197" s="42" t="s">
        <v>1316</v>
      </c>
      <c r="I197" s="133" t="s">
        <v>1284</v>
      </c>
      <c r="J197" s="136"/>
      <c r="K197" s="138" t="s">
        <v>234</v>
      </c>
      <c r="L197"/>
    </row>
    <row r="198" spans="1:12" ht="12.75">
      <c r="A198" s="132" t="s">
        <v>2118</v>
      </c>
      <c r="B198" s="37">
        <v>29</v>
      </c>
      <c r="C198" s="38" t="s">
        <v>1400</v>
      </c>
      <c r="D198" s="35" t="s">
        <v>1401</v>
      </c>
      <c r="E198" s="39" t="s">
        <v>1402</v>
      </c>
      <c r="F198" s="39" t="s">
        <v>1403</v>
      </c>
      <c r="G198" s="39" t="s">
        <v>1370</v>
      </c>
      <c r="H198" s="39" t="s">
        <v>165</v>
      </c>
      <c r="I198" s="134" t="s">
        <v>1354</v>
      </c>
      <c r="J198" s="137" t="s">
        <v>1582</v>
      </c>
      <c r="K198" s="223" t="s">
        <v>166</v>
      </c>
      <c r="L198"/>
    </row>
    <row r="199" spans="1:12" ht="12.75">
      <c r="A199" s="131" t="s">
        <v>678</v>
      </c>
      <c r="B199" s="40"/>
      <c r="C199" s="41" t="s">
        <v>781</v>
      </c>
      <c r="D199" s="36" t="s">
        <v>1962</v>
      </c>
      <c r="E199" s="42" t="s">
        <v>2037</v>
      </c>
      <c r="F199" s="42" t="s">
        <v>1963</v>
      </c>
      <c r="G199" s="42" t="s">
        <v>1880</v>
      </c>
      <c r="H199" s="42" t="s">
        <v>404</v>
      </c>
      <c r="I199" s="133" t="s">
        <v>1768</v>
      </c>
      <c r="J199" s="136"/>
      <c r="K199" s="138" t="s">
        <v>235</v>
      </c>
      <c r="L199"/>
    </row>
    <row r="200" spans="1:12" ht="12.75">
      <c r="A200" s="132" t="s">
        <v>2119</v>
      </c>
      <c r="B200" s="37">
        <v>10</v>
      </c>
      <c r="C200" s="38" t="s">
        <v>1353</v>
      </c>
      <c r="D200" s="35" t="s">
        <v>1354</v>
      </c>
      <c r="E200" s="39" t="s">
        <v>1355</v>
      </c>
      <c r="F200" s="39" t="s">
        <v>1356</v>
      </c>
      <c r="G200" s="39" t="s">
        <v>167</v>
      </c>
      <c r="H200" s="39" t="s">
        <v>168</v>
      </c>
      <c r="I200" s="134" t="s">
        <v>169</v>
      </c>
      <c r="J200" s="137" t="s">
        <v>7</v>
      </c>
      <c r="K200" s="223" t="s">
        <v>170</v>
      </c>
      <c r="L200"/>
    </row>
    <row r="201" spans="1:12" ht="12.75">
      <c r="A201" s="131" t="s">
        <v>678</v>
      </c>
      <c r="B201" s="40"/>
      <c r="C201" s="41" t="s">
        <v>779</v>
      </c>
      <c r="D201" s="36" t="s">
        <v>1894</v>
      </c>
      <c r="E201" s="42" t="s">
        <v>1885</v>
      </c>
      <c r="F201" s="42" t="s">
        <v>1895</v>
      </c>
      <c r="G201" s="42" t="s">
        <v>430</v>
      </c>
      <c r="H201" s="42" t="s">
        <v>405</v>
      </c>
      <c r="I201" s="133" t="s">
        <v>406</v>
      </c>
      <c r="J201" s="136"/>
      <c r="K201" s="138" t="s">
        <v>236</v>
      </c>
      <c r="L201"/>
    </row>
    <row r="202" spans="1:12" ht="12.75">
      <c r="A202" s="132" t="s">
        <v>2120</v>
      </c>
      <c r="B202" s="37">
        <v>14</v>
      </c>
      <c r="C202" s="38" t="s">
        <v>1404</v>
      </c>
      <c r="D202" s="35" t="s">
        <v>1405</v>
      </c>
      <c r="E202" s="39" t="s">
        <v>1406</v>
      </c>
      <c r="F202" s="39" t="s">
        <v>1407</v>
      </c>
      <c r="G202" s="39" t="s">
        <v>171</v>
      </c>
      <c r="H202" s="39" t="s">
        <v>172</v>
      </c>
      <c r="I202" s="134" t="s">
        <v>102</v>
      </c>
      <c r="J202" s="137"/>
      <c r="K202" s="223" t="s">
        <v>173</v>
      </c>
      <c r="L202"/>
    </row>
    <row r="203" spans="1:12" ht="12.75">
      <c r="A203" s="131" t="s">
        <v>678</v>
      </c>
      <c r="B203" s="40"/>
      <c r="C203" s="41" t="s">
        <v>864</v>
      </c>
      <c r="D203" s="36" t="s">
        <v>1964</v>
      </c>
      <c r="E203" s="42" t="s">
        <v>2038</v>
      </c>
      <c r="F203" s="42" t="s">
        <v>1965</v>
      </c>
      <c r="G203" s="42" t="s">
        <v>402</v>
      </c>
      <c r="H203" s="42" t="s">
        <v>407</v>
      </c>
      <c r="I203" s="133" t="s">
        <v>444</v>
      </c>
      <c r="J203" s="136"/>
      <c r="K203" s="138" t="s">
        <v>237</v>
      </c>
      <c r="L203"/>
    </row>
    <row r="204" spans="1:12" ht="13.5">
      <c r="A204" s="132"/>
      <c r="B204" s="37">
        <v>72</v>
      </c>
      <c r="C204" s="38" t="s">
        <v>1453</v>
      </c>
      <c r="D204" s="35" t="s">
        <v>1651</v>
      </c>
      <c r="E204" s="39" t="s">
        <v>1652</v>
      </c>
      <c r="F204" s="39" t="s">
        <v>1653</v>
      </c>
      <c r="G204" s="39" t="s">
        <v>9</v>
      </c>
      <c r="H204" s="39" t="s">
        <v>54</v>
      </c>
      <c r="I204" s="134" t="s">
        <v>55</v>
      </c>
      <c r="J204" s="254" t="s">
        <v>2129</v>
      </c>
      <c r="K204" s="255"/>
      <c r="L204"/>
    </row>
    <row r="205" spans="1:12" ht="13.5">
      <c r="A205" s="131" t="s">
        <v>655</v>
      </c>
      <c r="B205" s="40"/>
      <c r="C205" s="41" t="s">
        <v>807</v>
      </c>
      <c r="D205" s="36" t="s">
        <v>1686</v>
      </c>
      <c r="E205" s="42" t="s">
        <v>1808</v>
      </c>
      <c r="F205" s="42" t="s">
        <v>1808</v>
      </c>
      <c r="G205" s="42" t="s">
        <v>1263</v>
      </c>
      <c r="H205" s="42" t="s">
        <v>1583</v>
      </c>
      <c r="I205" s="133" t="s">
        <v>1574</v>
      </c>
      <c r="J205" s="262"/>
      <c r="K205" s="263"/>
      <c r="L205"/>
    </row>
    <row r="206" spans="1:12" ht="13.5">
      <c r="A206" s="132"/>
      <c r="B206" s="37">
        <v>84</v>
      </c>
      <c r="C206" s="38" t="s">
        <v>1465</v>
      </c>
      <c r="D206" s="35" t="s">
        <v>1309</v>
      </c>
      <c r="E206" s="39" t="s">
        <v>1789</v>
      </c>
      <c r="F206" s="39" t="s">
        <v>1790</v>
      </c>
      <c r="G206" s="39" t="s">
        <v>9</v>
      </c>
      <c r="H206" s="39" t="s">
        <v>389</v>
      </c>
      <c r="I206" s="134" t="s">
        <v>1702</v>
      </c>
      <c r="J206" s="254" t="s">
        <v>1411</v>
      </c>
      <c r="K206" s="255"/>
      <c r="L206"/>
    </row>
    <row r="207" spans="1:12" ht="13.5">
      <c r="A207" s="131" t="s">
        <v>674</v>
      </c>
      <c r="B207" s="40"/>
      <c r="C207" s="41" t="s">
        <v>732</v>
      </c>
      <c r="D207" s="36" t="s">
        <v>43</v>
      </c>
      <c r="E207" s="42" t="s">
        <v>2035</v>
      </c>
      <c r="F207" s="42" t="s">
        <v>1959</v>
      </c>
      <c r="G207" s="42" t="s">
        <v>1263</v>
      </c>
      <c r="H207" s="42" t="s">
        <v>1632</v>
      </c>
      <c r="I207" s="133" t="s">
        <v>1590</v>
      </c>
      <c r="J207" s="262"/>
      <c r="K207" s="263"/>
      <c r="L207"/>
    </row>
    <row r="208" spans="1:12" ht="13.5">
      <c r="A208" s="132"/>
      <c r="B208" s="37">
        <v>52</v>
      </c>
      <c r="C208" s="38" t="s">
        <v>1433</v>
      </c>
      <c r="D208" s="35" t="s">
        <v>1523</v>
      </c>
      <c r="E208" s="39" t="s">
        <v>1524</v>
      </c>
      <c r="F208" s="39" t="s">
        <v>1525</v>
      </c>
      <c r="G208" s="39" t="s">
        <v>9</v>
      </c>
      <c r="H208" s="39" t="s">
        <v>1533</v>
      </c>
      <c r="I208" s="134"/>
      <c r="J208" s="254" t="s">
        <v>1411</v>
      </c>
      <c r="K208" s="255"/>
      <c r="L208"/>
    </row>
    <row r="209" spans="1:12" ht="13.5">
      <c r="A209" s="131" t="s">
        <v>652</v>
      </c>
      <c r="B209" s="40"/>
      <c r="C209" s="41" t="s">
        <v>1079</v>
      </c>
      <c r="D209" s="36" t="s">
        <v>1289</v>
      </c>
      <c r="E209" s="42" t="s">
        <v>1296</v>
      </c>
      <c r="F209" s="42" t="s">
        <v>1283</v>
      </c>
      <c r="G209" s="42" t="s">
        <v>1263</v>
      </c>
      <c r="H209" s="42" t="s">
        <v>1323</v>
      </c>
      <c r="I209" s="133"/>
      <c r="J209" s="262"/>
      <c r="K209" s="263"/>
      <c r="L209"/>
    </row>
    <row r="210" spans="1:12" ht="13.5">
      <c r="A210" s="132"/>
      <c r="B210" s="37">
        <v>97</v>
      </c>
      <c r="C210" s="38" t="s">
        <v>1478</v>
      </c>
      <c r="D210" s="35" t="s">
        <v>1761</v>
      </c>
      <c r="E210" s="39" t="s">
        <v>1762</v>
      </c>
      <c r="F210" s="39" t="s">
        <v>1707</v>
      </c>
      <c r="G210" s="39" t="s">
        <v>9</v>
      </c>
      <c r="H210" s="39" t="s">
        <v>410</v>
      </c>
      <c r="I210" s="134"/>
      <c r="J210" s="254" t="s">
        <v>1595</v>
      </c>
      <c r="K210" s="255"/>
      <c r="L210"/>
    </row>
    <row r="211" spans="1:12" ht="13.5">
      <c r="A211" s="131" t="s">
        <v>652</v>
      </c>
      <c r="B211" s="40"/>
      <c r="C211" s="41" t="s">
        <v>1006</v>
      </c>
      <c r="D211" s="36" t="s">
        <v>1864</v>
      </c>
      <c r="E211" s="42" t="s">
        <v>2011</v>
      </c>
      <c r="F211" s="42" t="s">
        <v>1865</v>
      </c>
      <c r="G211" s="42" t="s">
        <v>1263</v>
      </c>
      <c r="H211" s="42" t="s">
        <v>408</v>
      </c>
      <c r="I211" s="133"/>
      <c r="J211" s="262"/>
      <c r="K211" s="263"/>
      <c r="L211"/>
    </row>
    <row r="212" spans="1:12" ht="13.5">
      <c r="A212" s="132"/>
      <c r="B212" s="37">
        <v>7</v>
      </c>
      <c r="C212" s="38" t="s">
        <v>1377</v>
      </c>
      <c r="D212" s="35" t="s">
        <v>1378</v>
      </c>
      <c r="E212" s="39" t="s">
        <v>1379</v>
      </c>
      <c r="F212" s="39" t="s">
        <v>1380</v>
      </c>
      <c r="G212" s="39" t="s">
        <v>174</v>
      </c>
      <c r="H212" s="39" t="s">
        <v>175</v>
      </c>
      <c r="I212" s="134"/>
      <c r="J212" s="254" t="s">
        <v>176</v>
      </c>
      <c r="K212" s="255"/>
      <c r="L212"/>
    </row>
    <row r="213" spans="1:12" ht="13.5">
      <c r="A213" s="131" t="s">
        <v>678</v>
      </c>
      <c r="B213" s="40"/>
      <c r="C213" s="41" t="s">
        <v>779</v>
      </c>
      <c r="D213" s="36" t="s">
        <v>1920</v>
      </c>
      <c r="E213" s="42" t="s">
        <v>2022</v>
      </c>
      <c r="F213" s="42" t="s">
        <v>1921</v>
      </c>
      <c r="G213" s="42" t="s">
        <v>2037</v>
      </c>
      <c r="H213" s="42" t="s">
        <v>409</v>
      </c>
      <c r="I213" s="133"/>
      <c r="J213" s="262"/>
      <c r="K213" s="263"/>
      <c r="L213"/>
    </row>
    <row r="214" spans="1:12" ht="13.5">
      <c r="A214" s="132"/>
      <c r="B214" s="37">
        <v>43</v>
      </c>
      <c r="C214" s="38" t="s">
        <v>1424</v>
      </c>
      <c r="D214" s="35" t="s">
        <v>1532</v>
      </c>
      <c r="E214" s="39" t="s">
        <v>1533</v>
      </c>
      <c r="F214" s="39" t="s">
        <v>1523</v>
      </c>
      <c r="G214" s="39" t="s">
        <v>9</v>
      </c>
      <c r="H214" s="39"/>
      <c r="I214" s="134"/>
      <c r="J214" s="254" t="s">
        <v>1411</v>
      </c>
      <c r="K214" s="255"/>
      <c r="L214"/>
    </row>
    <row r="215" spans="1:12" ht="13.5">
      <c r="A215" s="131" t="s">
        <v>674</v>
      </c>
      <c r="B215" s="40"/>
      <c r="C215" s="41" t="s">
        <v>848</v>
      </c>
      <c r="D215" s="36" t="s">
        <v>1534</v>
      </c>
      <c r="E215" s="42" t="s">
        <v>1534</v>
      </c>
      <c r="F215" s="42" t="s">
        <v>1535</v>
      </c>
      <c r="G215" s="42" t="s">
        <v>1263</v>
      </c>
      <c r="H215" s="42"/>
      <c r="I215" s="133"/>
      <c r="J215" s="262"/>
      <c r="K215" s="263"/>
      <c r="L215"/>
    </row>
    <row r="216" spans="1:12" ht="13.5">
      <c r="A216" s="132"/>
      <c r="B216" s="37">
        <v>126</v>
      </c>
      <c r="C216" s="38" t="s">
        <v>1501</v>
      </c>
      <c r="D216" s="35" t="s">
        <v>1304</v>
      </c>
      <c r="E216" s="39" t="s">
        <v>1403</v>
      </c>
      <c r="F216" s="39" t="s">
        <v>1713</v>
      </c>
      <c r="G216" s="39" t="s">
        <v>9</v>
      </c>
      <c r="H216" s="39"/>
      <c r="I216" s="134"/>
      <c r="J216" s="254" t="s">
        <v>1411</v>
      </c>
      <c r="K216" s="255"/>
      <c r="L216"/>
    </row>
    <row r="217" spans="1:12" ht="13.5">
      <c r="A217" s="131" t="s">
        <v>652</v>
      </c>
      <c r="B217" s="40"/>
      <c r="C217" s="41" t="s">
        <v>1167</v>
      </c>
      <c r="D217" s="36" t="s">
        <v>1835</v>
      </c>
      <c r="E217" s="42" t="s">
        <v>1742</v>
      </c>
      <c r="F217" s="42" t="s">
        <v>1593</v>
      </c>
      <c r="G217" s="42" t="s">
        <v>1263</v>
      </c>
      <c r="H217" s="42"/>
      <c r="I217" s="133"/>
      <c r="J217" s="262"/>
      <c r="K217" s="263"/>
      <c r="L217"/>
    </row>
    <row r="218" spans="1:12" ht="13.5">
      <c r="A218" s="132"/>
      <c r="B218" s="37">
        <v>1</v>
      </c>
      <c r="C218" s="38" t="s">
        <v>1373</v>
      </c>
      <c r="D218" s="35" t="s">
        <v>1374</v>
      </c>
      <c r="E218" s="39" t="s">
        <v>1375</v>
      </c>
      <c r="F218" s="39" t="s">
        <v>1376</v>
      </c>
      <c r="G218" s="39" t="s">
        <v>1912</v>
      </c>
      <c r="H218" s="39"/>
      <c r="I218" s="134"/>
      <c r="J218" s="254" t="s">
        <v>1411</v>
      </c>
      <c r="K218" s="255"/>
      <c r="L218"/>
    </row>
    <row r="219" spans="1:12" ht="13.5">
      <c r="A219" s="131" t="s">
        <v>678</v>
      </c>
      <c r="B219" s="40"/>
      <c r="C219" s="41" t="s">
        <v>807</v>
      </c>
      <c r="D219" s="36" t="s">
        <v>1918</v>
      </c>
      <c r="E219" s="42" t="s">
        <v>2021</v>
      </c>
      <c r="F219" s="42" t="s">
        <v>1919</v>
      </c>
      <c r="G219" s="42" t="s">
        <v>2021</v>
      </c>
      <c r="H219" s="42"/>
      <c r="I219" s="133"/>
      <c r="J219" s="262"/>
      <c r="K219" s="263"/>
      <c r="L219"/>
    </row>
    <row r="220" spans="1:12" ht="13.5">
      <c r="A220" s="132"/>
      <c r="B220" s="37">
        <v>38</v>
      </c>
      <c r="C220" s="38" t="s">
        <v>1419</v>
      </c>
      <c r="D220" s="35" t="s">
        <v>1552</v>
      </c>
      <c r="E220" s="39" t="s">
        <v>1304</v>
      </c>
      <c r="F220" s="39" t="s">
        <v>1553</v>
      </c>
      <c r="G220" s="39"/>
      <c r="H220" s="39"/>
      <c r="I220" s="134"/>
      <c r="J220" s="254" t="s">
        <v>300</v>
      </c>
      <c r="K220" s="255"/>
      <c r="L220"/>
    </row>
    <row r="221" spans="1:12" ht="13.5">
      <c r="A221" s="131" t="s">
        <v>654</v>
      </c>
      <c r="B221" s="40"/>
      <c r="C221" s="41" t="s">
        <v>823</v>
      </c>
      <c r="D221" s="36" t="s">
        <v>1526</v>
      </c>
      <c r="E221" s="42" t="s">
        <v>1600</v>
      </c>
      <c r="F221" s="42" t="s">
        <v>1802</v>
      </c>
      <c r="G221" s="42"/>
      <c r="H221" s="42"/>
      <c r="I221" s="133"/>
      <c r="J221" s="262"/>
      <c r="K221" s="263"/>
      <c r="L221"/>
    </row>
    <row r="222" spans="1:12" ht="13.5">
      <c r="A222" s="132"/>
      <c r="B222" s="37">
        <v>79</v>
      </c>
      <c r="C222" s="38" t="s">
        <v>1460</v>
      </c>
      <c r="D222" s="35" t="s">
        <v>1725</v>
      </c>
      <c r="E222" s="39" t="s">
        <v>1726</v>
      </c>
      <c r="F222" s="39" t="s">
        <v>1727</v>
      </c>
      <c r="G222" s="39"/>
      <c r="H222" s="39"/>
      <c r="I222" s="134"/>
      <c r="J222" s="254" t="s">
        <v>1411</v>
      </c>
      <c r="K222" s="255"/>
      <c r="L222"/>
    </row>
    <row r="223" spans="1:12" ht="13.5">
      <c r="A223" s="131" t="s">
        <v>654</v>
      </c>
      <c r="B223" s="40"/>
      <c r="C223" s="41" t="s">
        <v>823</v>
      </c>
      <c r="D223" s="36" t="s">
        <v>1868</v>
      </c>
      <c r="E223" s="42" t="s">
        <v>1594</v>
      </c>
      <c r="F223" s="42" t="s">
        <v>1869</v>
      </c>
      <c r="G223" s="42"/>
      <c r="H223" s="42"/>
      <c r="I223" s="133"/>
      <c r="J223" s="262"/>
      <c r="K223" s="263"/>
      <c r="L223"/>
    </row>
    <row r="224" spans="1:12" ht="13.5">
      <c r="A224" s="132"/>
      <c r="B224" s="37">
        <v>66</v>
      </c>
      <c r="C224" s="38" t="s">
        <v>1447</v>
      </c>
      <c r="D224" s="35" t="s">
        <v>1638</v>
      </c>
      <c r="E224" s="39" t="s">
        <v>1639</v>
      </c>
      <c r="F224" s="39" t="s">
        <v>1640</v>
      </c>
      <c r="G224" s="39"/>
      <c r="H224" s="39"/>
      <c r="I224" s="134"/>
      <c r="J224" s="254" t="s">
        <v>1595</v>
      </c>
      <c r="K224" s="255"/>
      <c r="L224"/>
    </row>
    <row r="225" spans="1:12" ht="13.5">
      <c r="A225" s="131" t="s">
        <v>652</v>
      </c>
      <c r="B225" s="40"/>
      <c r="C225" s="41" t="s">
        <v>950</v>
      </c>
      <c r="D225" s="36" t="s">
        <v>1684</v>
      </c>
      <c r="E225" s="42" t="s">
        <v>2031</v>
      </c>
      <c r="F225" s="42" t="s">
        <v>1951</v>
      </c>
      <c r="G225" s="42"/>
      <c r="H225" s="42"/>
      <c r="I225" s="133"/>
      <c r="J225" s="262"/>
      <c r="K225" s="263"/>
      <c r="L225"/>
    </row>
    <row r="226" spans="1:12" ht="13.5">
      <c r="A226" s="249"/>
      <c r="B226" s="248">
        <v>27</v>
      </c>
      <c r="C226" s="250" t="s">
        <v>1412</v>
      </c>
      <c r="D226" s="251" t="s">
        <v>1413</v>
      </c>
      <c r="E226" s="252" t="s">
        <v>1414</v>
      </c>
      <c r="F226" s="252"/>
      <c r="G226" s="252"/>
      <c r="H226" s="252"/>
      <c r="I226" s="253"/>
      <c r="J226" s="254" t="s">
        <v>1411</v>
      </c>
      <c r="K226" s="255"/>
      <c r="L226"/>
    </row>
    <row r="227" spans="1:12" ht="13.5">
      <c r="A227" s="256" t="s">
        <v>678</v>
      </c>
      <c r="B227" s="257"/>
      <c r="C227" s="258" t="s">
        <v>1126</v>
      </c>
      <c r="D227" s="259" t="s">
        <v>1966</v>
      </c>
      <c r="E227" s="260" t="s">
        <v>2039</v>
      </c>
      <c r="F227" s="260"/>
      <c r="G227" s="260"/>
      <c r="H227" s="260"/>
      <c r="I227" s="261"/>
      <c r="J227" s="262"/>
      <c r="K227" s="263"/>
      <c r="L227"/>
    </row>
    <row r="228" spans="1:12" ht="13.5">
      <c r="A228" s="249"/>
      <c r="B228" s="248">
        <v>82</v>
      </c>
      <c r="C228" s="250" t="s">
        <v>1463</v>
      </c>
      <c r="D228" s="251" t="s">
        <v>1733</v>
      </c>
      <c r="E228" s="252" t="s">
        <v>1734</v>
      </c>
      <c r="F228" s="252"/>
      <c r="G228" s="252"/>
      <c r="H228" s="252"/>
      <c r="I228" s="253"/>
      <c r="J228" s="254" t="s">
        <v>1411</v>
      </c>
      <c r="K228" s="255"/>
      <c r="L228"/>
    </row>
    <row r="229" spans="1:12" ht="13.5">
      <c r="A229" s="256" t="s">
        <v>654</v>
      </c>
      <c r="B229" s="257"/>
      <c r="C229" s="258" t="s">
        <v>981</v>
      </c>
      <c r="D229" s="259" t="s">
        <v>1967</v>
      </c>
      <c r="E229" s="260" t="s">
        <v>1617</v>
      </c>
      <c r="F229" s="260"/>
      <c r="G229" s="260"/>
      <c r="H229" s="260"/>
      <c r="I229" s="261"/>
      <c r="J229" s="262"/>
      <c r="K229" s="263"/>
      <c r="L229"/>
    </row>
    <row r="230" spans="1:12" ht="13.5">
      <c r="A230" s="249"/>
      <c r="B230" s="248">
        <v>50</v>
      </c>
      <c r="C230" s="250" t="s">
        <v>1431</v>
      </c>
      <c r="D230" s="251" t="s">
        <v>1581</v>
      </c>
      <c r="E230" s="252"/>
      <c r="F230" s="252"/>
      <c r="G230" s="252"/>
      <c r="H230" s="252"/>
      <c r="I230" s="253"/>
      <c r="J230" s="254" t="s">
        <v>1595</v>
      </c>
      <c r="K230" s="255"/>
      <c r="L230"/>
    </row>
    <row r="231" spans="1:12" ht="13.5">
      <c r="A231" s="256" t="s">
        <v>652</v>
      </c>
      <c r="B231" s="257"/>
      <c r="C231" s="258" t="s">
        <v>886</v>
      </c>
      <c r="D231" s="259" t="s">
        <v>1612</v>
      </c>
      <c r="E231" s="260"/>
      <c r="F231" s="260"/>
      <c r="G231" s="260"/>
      <c r="H231" s="260"/>
      <c r="I231" s="261"/>
      <c r="J231" s="262"/>
      <c r="K231" s="263"/>
      <c r="L231"/>
    </row>
    <row r="232" spans="1:12" ht="13.5">
      <c r="A232" s="249"/>
      <c r="B232" s="248">
        <v>49</v>
      </c>
      <c r="C232" s="250" t="s">
        <v>1430</v>
      </c>
      <c r="D232" s="251" t="s">
        <v>1596</v>
      </c>
      <c r="E232" s="252"/>
      <c r="F232" s="252"/>
      <c r="G232" s="252"/>
      <c r="H232" s="252"/>
      <c r="I232" s="253"/>
      <c r="J232" s="254" t="s">
        <v>1597</v>
      </c>
      <c r="K232" s="255"/>
      <c r="L232"/>
    </row>
    <row r="233" spans="1:12" ht="13.5">
      <c r="A233" s="256" t="s">
        <v>652</v>
      </c>
      <c r="B233" s="257"/>
      <c r="C233" s="258" t="s">
        <v>795</v>
      </c>
      <c r="D233" s="259" t="s">
        <v>1628</v>
      </c>
      <c r="E233" s="260"/>
      <c r="F233" s="260"/>
      <c r="G233" s="260"/>
      <c r="H233" s="260"/>
      <c r="I233" s="261"/>
      <c r="J233" s="262"/>
      <c r="K233" s="263"/>
      <c r="L233"/>
    </row>
    <row r="234" spans="1:12" ht="13.5">
      <c r="A234" s="249"/>
      <c r="B234" s="248">
        <v>33</v>
      </c>
      <c r="C234" s="250" t="s">
        <v>1408</v>
      </c>
      <c r="D234" s="251" t="s">
        <v>1409</v>
      </c>
      <c r="E234" s="252"/>
      <c r="F234" s="252"/>
      <c r="G234" s="252"/>
      <c r="H234" s="252"/>
      <c r="I234" s="253"/>
      <c r="J234" s="254" t="s">
        <v>1411</v>
      </c>
      <c r="K234" s="255"/>
      <c r="L234"/>
    </row>
    <row r="235" spans="1:12" ht="13.5">
      <c r="A235" s="256" t="s">
        <v>675</v>
      </c>
      <c r="B235" s="257"/>
      <c r="C235" s="258" t="s">
        <v>781</v>
      </c>
      <c r="D235" s="259" t="s">
        <v>1710</v>
      </c>
      <c r="E235" s="260"/>
      <c r="F235" s="260"/>
      <c r="G235" s="260"/>
      <c r="H235" s="260"/>
      <c r="I235" s="261"/>
      <c r="J235" s="262"/>
      <c r="K235" s="263"/>
      <c r="L235"/>
    </row>
    <row r="236" spans="1:12" ht="13.5">
      <c r="A236" s="249"/>
      <c r="B236" s="248">
        <v>90</v>
      </c>
      <c r="C236" s="250" t="s">
        <v>1471</v>
      </c>
      <c r="D236" s="251" t="s">
        <v>1799</v>
      </c>
      <c r="E236" s="252"/>
      <c r="F236" s="252"/>
      <c r="G236" s="252"/>
      <c r="H236" s="252"/>
      <c r="I236" s="253"/>
      <c r="J236" s="254" t="s">
        <v>1418</v>
      </c>
      <c r="K236" s="255"/>
      <c r="L236"/>
    </row>
    <row r="237" spans="1:12" ht="13.5">
      <c r="A237" s="256" t="s">
        <v>653</v>
      </c>
      <c r="B237" s="257"/>
      <c r="C237" s="258" t="s">
        <v>873</v>
      </c>
      <c r="D237" s="259" t="s">
        <v>1795</v>
      </c>
      <c r="E237" s="260"/>
      <c r="F237" s="260"/>
      <c r="G237" s="260"/>
      <c r="H237" s="260"/>
      <c r="I237" s="261"/>
      <c r="J237" s="262"/>
      <c r="K237" s="263"/>
      <c r="L237"/>
    </row>
    <row r="238" spans="1:12" ht="13.5">
      <c r="A238" s="249"/>
      <c r="B238" s="248">
        <v>109</v>
      </c>
      <c r="C238" s="250" t="s">
        <v>1490</v>
      </c>
      <c r="D238" s="251" t="s">
        <v>1320</v>
      </c>
      <c r="E238" s="252"/>
      <c r="F238" s="252"/>
      <c r="G238" s="252"/>
      <c r="H238" s="252"/>
      <c r="I238" s="253"/>
      <c r="J238" s="254" t="s">
        <v>1411</v>
      </c>
      <c r="K238" s="255"/>
      <c r="L238"/>
    </row>
    <row r="239" spans="1:12" ht="13.5">
      <c r="A239" s="256" t="s">
        <v>676</v>
      </c>
      <c r="B239" s="257"/>
      <c r="C239" s="258" t="s">
        <v>873</v>
      </c>
      <c r="D239" s="259" t="s">
        <v>1968</v>
      </c>
      <c r="E239" s="260"/>
      <c r="F239" s="260"/>
      <c r="G239" s="260"/>
      <c r="H239" s="260"/>
      <c r="I239" s="261"/>
      <c r="J239" s="262"/>
      <c r="K239" s="263"/>
      <c r="L239"/>
    </row>
    <row r="240" spans="1:12" ht="13.5">
      <c r="A240" s="249"/>
      <c r="B240" s="248">
        <v>26</v>
      </c>
      <c r="C240" s="250" t="s">
        <v>1417</v>
      </c>
      <c r="D240" s="251"/>
      <c r="E240" s="252"/>
      <c r="F240" s="252"/>
      <c r="G240" s="252"/>
      <c r="H240" s="252"/>
      <c r="I240" s="253"/>
      <c r="J240" s="254" t="s">
        <v>1418</v>
      </c>
      <c r="K240" s="255"/>
      <c r="L240"/>
    </row>
    <row r="241" spans="1:12" ht="13.5">
      <c r="A241" s="256" t="s">
        <v>678</v>
      </c>
      <c r="B241" s="257"/>
      <c r="C241" s="258" t="s">
        <v>779</v>
      </c>
      <c r="D241" s="259"/>
      <c r="E241" s="260"/>
      <c r="F241" s="260"/>
      <c r="G241" s="260"/>
      <c r="H241" s="260"/>
      <c r="I241" s="261"/>
      <c r="J241" s="262"/>
      <c r="K241" s="263"/>
      <c r="L241"/>
    </row>
    <row r="242" spans="1:12" ht="13.5">
      <c r="A242" s="249"/>
      <c r="B242" s="248">
        <v>64</v>
      </c>
      <c r="C242" s="250" t="s">
        <v>1445</v>
      </c>
      <c r="D242" s="251"/>
      <c r="E242" s="252"/>
      <c r="F242" s="252"/>
      <c r="G242" s="252"/>
      <c r="H242" s="252"/>
      <c r="I242" s="253"/>
      <c r="J242" s="254" t="s">
        <v>1418</v>
      </c>
      <c r="K242" s="255"/>
      <c r="L242"/>
    </row>
    <row r="243" spans="1:12" ht="13.5">
      <c r="A243" s="256" t="s">
        <v>654</v>
      </c>
      <c r="B243" s="257"/>
      <c r="C243" s="258" t="s">
        <v>823</v>
      </c>
      <c r="D243" s="259"/>
      <c r="E243" s="260"/>
      <c r="F243" s="260"/>
      <c r="G243" s="260"/>
      <c r="H243" s="260"/>
      <c r="I243" s="261"/>
      <c r="J243" s="262"/>
      <c r="K243" s="263"/>
      <c r="L243"/>
    </row>
    <row r="244" spans="1:12" ht="13.5">
      <c r="A244" s="249"/>
      <c r="B244" s="248">
        <v>92</v>
      </c>
      <c r="C244" s="250" t="s">
        <v>1473</v>
      </c>
      <c r="D244" s="251"/>
      <c r="E244" s="252"/>
      <c r="F244" s="252"/>
      <c r="G244" s="252"/>
      <c r="H244" s="252"/>
      <c r="I244" s="253"/>
      <c r="J244" s="254" t="s">
        <v>1595</v>
      </c>
      <c r="K244" s="255"/>
      <c r="L244"/>
    </row>
    <row r="245" spans="1:12" ht="13.5">
      <c r="A245" s="256" t="s">
        <v>677</v>
      </c>
      <c r="B245" s="257"/>
      <c r="C245" s="258" t="s">
        <v>1090</v>
      </c>
      <c r="D245" s="259"/>
      <c r="E245" s="260"/>
      <c r="F245" s="260"/>
      <c r="G245" s="260"/>
      <c r="H245" s="260"/>
      <c r="I245" s="261"/>
      <c r="J245" s="262"/>
      <c r="K245" s="263"/>
      <c r="L245"/>
    </row>
    <row r="246" spans="1:12" ht="13.5">
      <c r="A246" s="249"/>
      <c r="B246" s="248">
        <v>106</v>
      </c>
      <c r="C246" s="250" t="s">
        <v>1487</v>
      </c>
      <c r="D246" s="251"/>
      <c r="E246" s="252"/>
      <c r="F246" s="252"/>
      <c r="G246" s="252"/>
      <c r="H246" s="252"/>
      <c r="I246" s="253"/>
      <c r="J246" s="254" t="s">
        <v>1411</v>
      </c>
      <c r="K246" s="255"/>
      <c r="L246"/>
    </row>
    <row r="247" spans="1:12" ht="13.5">
      <c r="A247" s="256" t="s">
        <v>652</v>
      </c>
      <c r="B247" s="257"/>
      <c r="C247" s="258" t="s">
        <v>1079</v>
      </c>
      <c r="D247" s="259"/>
      <c r="E247" s="260"/>
      <c r="F247" s="260"/>
      <c r="G247" s="260"/>
      <c r="H247" s="260"/>
      <c r="I247" s="261"/>
      <c r="J247" s="262"/>
      <c r="K247" s="263"/>
      <c r="L247"/>
    </row>
    <row r="248" spans="1:12" ht="13.5">
      <c r="A248" s="249"/>
      <c r="B248" s="248">
        <v>112</v>
      </c>
      <c r="C248" s="250" t="s">
        <v>1493</v>
      </c>
      <c r="D248" s="251"/>
      <c r="E248" s="252"/>
      <c r="F248" s="252"/>
      <c r="G248" s="252"/>
      <c r="H248" s="252"/>
      <c r="I248" s="253"/>
      <c r="J248" s="254" t="s">
        <v>1418</v>
      </c>
      <c r="K248" s="255"/>
      <c r="L248"/>
    </row>
    <row r="249" spans="1:12" ht="13.5">
      <c r="A249" s="256" t="s">
        <v>652</v>
      </c>
      <c r="B249" s="257"/>
      <c r="C249" s="258" t="s">
        <v>827</v>
      </c>
      <c r="D249" s="259"/>
      <c r="E249" s="260"/>
      <c r="F249" s="260"/>
      <c r="G249" s="260"/>
      <c r="H249" s="260"/>
      <c r="I249" s="261"/>
      <c r="J249" s="262"/>
      <c r="K249" s="263"/>
      <c r="L249"/>
    </row>
    <row r="251" ht="12.75"/>
    <row r="252" spans="1:2" ht="15.75">
      <c r="A252" s="76" t="s">
        <v>2130</v>
      </c>
      <c r="B252"/>
    </row>
    <row r="253" spans="1:2" ht="15.75">
      <c r="A253" s="76" t="s">
        <v>2131</v>
      </c>
      <c r="B253"/>
    </row>
    <row r="254" spans="1:2" ht="12.75">
      <c r="A254" s="277"/>
      <c r="B254"/>
    </row>
    <row r="255" spans="2:4" ht="12.75">
      <c r="B255" s="277" t="s">
        <v>2132</v>
      </c>
      <c r="D255" s="277" t="s">
        <v>2135</v>
      </c>
    </row>
    <row r="256" spans="2:4" ht="12.75">
      <c r="B256" s="277" t="s">
        <v>2134</v>
      </c>
      <c r="D256" s="13" t="s">
        <v>2133</v>
      </c>
    </row>
    <row r="257" spans="1:2" ht="12.75">
      <c r="A257" s="277"/>
      <c r="B257"/>
    </row>
    <row r="258" ht="12.75">
      <c r="B258"/>
    </row>
  </sheetData>
  <sheetProtection/>
  <mergeCells count="4">
    <mergeCell ref="D6:I6"/>
    <mergeCell ref="A2:K2"/>
    <mergeCell ref="A3:K3"/>
    <mergeCell ref="A4:K4"/>
  </mergeCells>
  <printOptions horizontalCentered="1"/>
  <pageMargins left="0" right="0" top="0" bottom="0" header="0" footer="0"/>
  <pageSetup horizontalDpi="600" verticalDpi="600" orientation="landscape" paperSize="9" r:id="rId2"/>
  <rowBreaks count="5" manualBreakCount="5">
    <brk id="45" max="255" man="1"/>
    <brk id="89" max="255" man="1"/>
    <brk id="133" max="255" man="1"/>
    <brk id="177" max="255" man="1"/>
    <brk id="221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67"/>
  <sheetViews>
    <sheetView zoomScalePageLayoutView="0" workbookViewId="0" topLeftCell="A1">
      <selection activeCell="G73" sqref="G73"/>
    </sheetView>
  </sheetViews>
  <sheetFormatPr defaultColWidth="9.140625" defaultRowHeight="12.75"/>
  <cols>
    <col min="1" max="1" width="4.140625" style="10" customWidth="1"/>
    <col min="2" max="2" width="4.421875" style="10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2" bestFit="1" customWidth="1"/>
    <col min="9" max="9" width="9.57421875" style="10" customWidth="1"/>
  </cols>
  <sheetData>
    <row r="1" ht="15">
      <c r="F1" s="15"/>
    </row>
    <row r="2" spans="1:9" ht="15.75">
      <c r="A2" s="282" t="str">
        <f>Startlist!$F2</f>
        <v>Lõuna-Eesti Rahvaralli</v>
      </c>
      <c r="B2" s="282"/>
      <c r="C2" s="282"/>
      <c r="D2" s="282"/>
      <c r="E2" s="282"/>
      <c r="F2" s="282"/>
      <c r="G2" s="282"/>
      <c r="H2" s="282"/>
      <c r="I2" s="282"/>
    </row>
    <row r="3" spans="1:9" ht="15">
      <c r="A3" s="283" t="str">
        <f>Startlist!$F3</f>
        <v>16.09.2023</v>
      </c>
      <c r="B3" s="283"/>
      <c r="C3" s="283"/>
      <c r="D3" s="283"/>
      <c r="E3" s="283"/>
      <c r="F3" s="283"/>
      <c r="G3" s="283"/>
      <c r="H3" s="283"/>
      <c r="I3" s="283"/>
    </row>
    <row r="4" spans="1:9" ht="15">
      <c r="A4" s="283" t="str">
        <f>Startlist!$F4</f>
        <v>Haanja, Võrumaa</v>
      </c>
      <c r="B4" s="283"/>
      <c r="C4" s="283"/>
      <c r="D4" s="283"/>
      <c r="E4" s="283"/>
      <c r="F4" s="283"/>
      <c r="G4" s="283"/>
      <c r="H4" s="283"/>
      <c r="I4" s="283"/>
    </row>
    <row r="5" spans="1:9" ht="15.75">
      <c r="A5" s="9" t="s">
        <v>684</v>
      </c>
      <c r="F5" s="1"/>
      <c r="H5" s="11"/>
      <c r="I5" s="14"/>
    </row>
    <row r="6" spans="1:9" ht="15.75">
      <c r="A6" s="143"/>
      <c r="B6" s="144"/>
      <c r="C6" s="144"/>
      <c r="D6" s="144"/>
      <c r="E6" s="144"/>
      <c r="F6" s="144"/>
      <c r="G6" s="144"/>
      <c r="H6" s="145"/>
      <c r="I6" s="146" t="s">
        <v>2122</v>
      </c>
    </row>
    <row r="7" spans="1:11" ht="12.75">
      <c r="A7" s="147"/>
      <c r="B7" s="147"/>
      <c r="C7" s="147"/>
      <c r="D7" s="147"/>
      <c r="E7" s="147"/>
      <c r="F7" s="147"/>
      <c r="G7" s="147"/>
      <c r="H7" s="147"/>
      <c r="I7" s="147"/>
      <c r="J7" s="103"/>
      <c r="K7" s="103"/>
    </row>
    <row r="8" spans="1:9" ht="15" customHeight="1">
      <c r="A8" s="148" t="s">
        <v>777</v>
      </c>
      <c r="B8" s="149" t="s">
        <v>548</v>
      </c>
      <c r="C8" s="149" t="s">
        <v>674</v>
      </c>
      <c r="D8" s="149" t="s">
        <v>1174</v>
      </c>
      <c r="E8" s="149" t="s">
        <v>1175</v>
      </c>
      <c r="F8" s="149" t="s">
        <v>778</v>
      </c>
      <c r="G8" s="149" t="s">
        <v>790</v>
      </c>
      <c r="H8" s="149" t="s">
        <v>733</v>
      </c>
      <c r="I8" s="148" t="s">
        <v>187</v>
      </c>
    </row>
    <row r="9" spans="1:9" ht="15" customHeight="1">
      <c r="A9" s="150" t="s">
        <v>780</v>
      </c>
      <c r="B9" s="151" t="s">
        <v>549</v>
      </c>
      <c r="C9" s="151" t="s">
        <v>674</v>
      </c>
      <c r="D9" s="151" t="s">
        <v>764</v>
      </c>
      <c r="E9" s="151" t="s">
        <v>840</v>
      </c>
      <c r="F9" s="151" t="s">
        <v>778</v>
      </c>
      <c r="G9" s="151" t="s">
        <v>1146</v>
      </c>
      <c r="H9" s="151" t="s">
        <v>825</v>
      </c>
      <c r="I9" s="150" t="s">
        <v>188</v>
      </c>
    </row>
    <row r="10" spans="1:9" ht="15" customHeight="1">
      <c r="A10" s="150" t="s">
        <v>782</v>
      </c>
      <c r="B10" s="151" t="s">
        <v>550</v>
      </c>
      <c r="C10" s="151" t="s">
        <v>674</v>
      </c>
      <c r="D10" s="151" t="s">
        <v>1197</v>
      </c>
      <c r="E10" s="151" t="s">
        <v>1255</v>
      </c>
      <c r="F10" s="151" t="s">
        <v>778</v>
      </c>
      <c r="G10" s="151" t="s">
        <v>1146</v>
      </c>
      <c r="H10" s="151" t="s">
        <v>873</v>
      </c>
      <c r="I10" s="150" t="s">
        <v>1540</v>
      </c>
    </row>
    <row r="11" spans="1:9" ht="15" customHeight="1">
      <c r="A11" s="150" t="s">
        <v>783</v>
      </c>
      <c r="B11" s="151" t="s">
        <v>551</v>
      </c>
      <c r="C11" s="151" t="s">
        <v>674</v>
      </c>
      <c r="D11" s="151" t="s">
        <v>1210</v>
      </c>
      <c r="E11" s="151" t="s">
        <v>1224</v>
      </c>
      <c r="F11" s="151" t="s">
        <v>778</v>
      </c>
      <c r="G11" s="151"/>
      <c r="H11" s="151" t="s">
        <v>1143</v>
      </c>
      <c r="I11" s="150" t="s">
        <v>1551</v>
      </c>
    </row>
    <row r="12" spans="1:9" ht="15" customHeight="1">
      <c r="A12" s="150" t="s">
        <v>784</v>
      </c>
      <c r="B12" s="151" t="s">
        <v>552</v>
      </c>
      <c r="C12" s="151" t="s">
        <v>674</v>
      </c>
      <c r="D12" s="151" t="s">
        <v>763</v>
      </c>
      <c r="E12" s="151" t="s">
        <v>1223</v>
      </c>
      <c r="F12" s="151" t="s">
        <v>778</v>
      </c>
      <c r="G12" s="151" t="s">
        <v>763</v>
      </c>
      <c r="H12" s="151" t="s">
        <v>1143</v>
      </c>
      <c r="I12" s="150" t="s">
        <v>189</v>
      </c>
    </row>
    <row r="13" spans="1:9" ht="15" customHeight="1">
      <c r="A13" s="150" t="s">
        <v>785</v>
      </c>
      <c r="B13" s="151" t="s">
        <v>553</v>
      </c>
      <c r="C13" s="151" t="s">
        <v>652</v>
      </c>
      <c r="D13" s="151" t="s">
        <v>1205</v>
      </c>
      <c r="E13" s="151" t="s">
        <v>1206</v>
      </c>
      <c r="F13" s="151" t="s">
        <v>778</v>
      </c>
      <c r="G13" s="151" t="s">
        <v>1206</v>
      </c>
      <c r="H13" s="151" t="s">
        <v>795</v>
      </c>
      <c r="I13" s="150" t="s">
        <v>190</v>
      </c>
    </row>
    <row r="14" spans="1:9" ht="15" customHeight="1">
      <c r="A14" s="150" t="s">
        <v>789</v>
      </c>
      <c r="B14" s="151" t="s">
        <v>554</v>
      </c>
      <c r="C14" s="151" t="s">
        <v>674</v>
      </c>
      <c r="D14" s="151" t="s">
        <v>767</v>
      </c>
      <c r="E14" s="151" t="s">
        <v>851</v>
      </c>
      <c r="F14" s="151" t="s">
        <v>778</v>
      </c>
      <c r="G14" s="151" t="s">
        <v>1149</v>
      </c>
      <c r="H14" s="151" t="s">
        <v>1143</v>
      </c>
      <c r="I14" s="150" t="s">
        <v>1290</v>
      </c>
    </row>
    <row r="15" spans="1:9" ht="15" customHeight="1">
      <c r="A15" s="150" t="s">
        <v>792</v>
      </c>
      <c r="B15" s="151" t="s">
        <v>555</v>
      </c>
      <c r="C15" s="151" t="s">
        <v>652</v>
      </c>
      <c r="D15" s="151" t="s">
        <v>948</v>
      </c>
      <c r="E15" s="151" t="s">
        <v>1144</v>
      </c>
      <c r="F15" s="151" t="s">
        <v>778</v>
      </c>
      <c r="G15" s="151" t="s">
        <v>1158</v>
      </c>
      <c r="H15" s="151" t="s">
        <v>845</v>
      </c>
      <c r="I15" s="150" t="s">
        <v>303</v>
      </c>
    </row>
    <row r="16" spans="1:9" ht="15" customHeight="1">
      <c r="A16" s="150" t="s">
        <v>793</v>
      </c>
      <c r="B16" s="151" t="s">
        <v>556</v>
      </c>
      <c r="C16" s="151" t="s">
        <v>652</v>
      </c>
      <c r="D16" s="151" t="s">
        <v>706</v>
      </c>
      <c r="E16" s="151" t="s">
        <v>707</v>
      </c>
      <c r="F16" s="151" t="s">
        <v>778</v>
      </c>
      <c r="G16" s="151" t="s">
        <v>708</v>
      </c>
      <c r="H16" s="151" t="s">
        <v>1093</v>
      </c>
      <c r="I16" s="150" t="s">
        <v>191</v>
      </c>
    </row>
    <row r="17" spans="1:9" ht="15" customHeight="1">
      <c r="A17" s="150" t="s">
        <v>794</v>
      </c>
      <c r="B17" s="151" t="s">
        <v>557</v>
      </c>
      <c r="C17" s="151" t="s">
        <v>675</v>
      </c>
      <c r="D17" s="151" t="s">
        <v>759</v>
      </c>
      <c r="E17" s="151" t="s">
        <v>1222</v>
      </c>
      <c r="F17" s="151" t="s">
        <v>778</v>
      </c>
      <c r="G17" s="151" t="s">
        <v>759</v>
      </c>
      <c r="H17" s="151" t="s">
        <v>798</v>
      </c>
      <c r="I17" s="150" t="s">
        <v>2</v>
      </c>
    </row>
    <row r="18" spans="1:9" ht="15" customHeight="1">
      <c r="A18" s="152"/>
      <c r="B18" s="153"/>
      <c r="C18" s="153"/>
      <c r="D18" s="153"/>
      <c r="E18" s="153"/>
      <c r="F18" s="153"/>
      <c r="G18" s="153"/>
      <c r="H18" s="153"/>
      <c r="I18" s="154"/>
    </row>
    <row r="19" spans="1:10" s="3" customFormat="1" ht="15" customHeight="1">
      <c r="A19" s="152"/>
      <c r="B19" s="153"/>
      <c r="C19" s="153"/>
      <c r="D19" s="153"/>
      <c r="E19" s="153"/>
      <c r="F19" s="153"/>
      <c r="G19" s="153"/>
      <c r="H19" s="145"/>
      <c r="I19" s="146" t="s">
        <v>558</v>
      </c>
      <c r="J19"/>
    </row>
    <row r="20" spans="1:10" s="13" customFormat="1" ht="15" customHeight="1">
      <c r="A20" s="155" t="s">
        <v>777</v>
      </c>
      <c r="B20" s="156" t="s">
        <v>548</v>
      </c>
      <c r="C20" s="156" t="s">
        <v>674</v>
      </c>
      <c r="D20" s="156" t="s">
        <v>1174</v>
      </c>
      <c r="E20" s="156" t="s">
        <v>1175</v>
      </c>
      <c r="F20" s="156" t="s">
        <v>778</v>
      </c>
      <c r="G20" s="156" t="s">
        <v>790</v>
      </c>
      <c r="H20" s="156" t="s">
        <v>733</v>
      </c>
      <c r="I20" s="155" t="s">
        <v>187</v>
      </c>
      <c r="J20"/>
    </row>
    <row r="21" spans="1:10" s="13" customFormat="1" ht="15" customHeight="1">
      <c r="A21" s="157" t="s">
        <v>780</v>
      </c>
      <c r="B21" s="158" t="s">
        <v>549</v>
      </c>
      <c r="C21" s="158" t="s">
        <v>674</v>
      </c>
      <c r="D21" s="158" t="s">
        <v>764</v>
      </c>
      <c r="E21" s="158" t="s">
        <v>840</v>
      </c>
      <c r="F21" s="158" t="s">
        <v>778</v>
      </c>
      <c r="G21" s="158" t="s">
        <v>1146</v>
      </c>
      <c r="H21" s="158" t="s">
        <v>825</v>
      </c>
      <c r="I21" s="157" t="s">
        <v>188</v>
      </c>
      <c r="J21"/>
    </row>
    <row r="22" spans="1:9" ht="15" customHeight="1">
      <c r="A22" s="157" t="s">
        <v>782</v>
      </c>
      <c r="B22" s="158" t="s">
        <v>550</v>
      </c>
      <c r="C22" s="158" t="s">
        <v>674</v>
      </c>
      <c r="D22" s="158" t="s">
        <v>1197</v>
      </c>
      <c r="E22" s="158" t="s">
        <v>1255</v>
      </c>
      <c r="F22" s="158" t="s">
        <v>778</v>
      </c>
      <c r="G22" s="158" t="s">
        <v>1146</v>
      </c>
      <c r="H22" s="158" t="s">
        <v>873</v>
      </c>
      <c r="I22" s="157" t="s">
        <v>1540</v>
      </c>
    </row>
    <row r="23" spans="1:9" ht="15" customHeight="1">
      <c r="A23" s="152"/>
      <c r="B23" s="153"/>
      <c r="C23" s="153"/>
      <c r="D23" s="153"/>
      <c r="E23" s="153"/>
      <c r="F23" s="153"/>
      <c r="G23" s="153"/>
      <c r="H23" s="153"/>
      <c r="I23" s="154"/>
    </row>
    <row r="24" spans="1:10" s="3" customFormat="1" ht="15" customHeight="1">
      <c r="A24" s="152"/>
      <c r="B24" s="153"/>
      <c r="C24" s="153"/>
      <c r="D24" s="153"/>
      <c r="E24" s="153"/>
      <c r="F24" s="153"/>
      <c r="G24" s="153"/>
      <c r="H24" s="145"/>
      <c r="I24" s="146" t="s">
        <v>559</v>
      </c>
      <c r="J24"/>
    </row>
    <row r="25" spans="1:10" s="13" customFormat="1" ht="15" customHeight="1">
      <c r="A25" s="155" t="s">
        <v>777</v>
      </c>
      <c r="B25" s="156" t="s">
        <v>553</v>
      </c>
      <c r="C25" s="156" t="s">
        <v>652</v>
      </c>
      <c r="D25" s="156" t="s">
        <v>1205</v>
      </c>
      <c r="E25" s="156" t="s">
        <v>1206</v>
      </c>
      <c r="F25" s="156" t="s">
        <v>778</v>
      </c>
      <c r="G25" s="156" t="s">
        <v>1206</v>
      </c>
      <c r="H25" s="156" t="s">
        <v>795</v>
      </c>
      <c r="I25" s="155" t="s">
        <v>24</v>
      </c>
      <c r="J25"/>
    </row>
    <row r="26" spans="1:10" s="13" customFormat="1" ht="15" customHeight="1">
      <c r="A26" s="157" t="s">
        <v>780</v>
      </c>
      <c r="B26" s="158" t="s">
        <v>555</v>
      </c>
      <c r="C26" s="158" t="s">
        <v>652</v>
      </c>
      <c r="D26" s="158" t="s">
        <v>948</v>
      </c>
      <c r="E26" s="158" t="s">
        <v>1144</v>
      </c>
      <c r="F26" s="158" t="s">
        <v>778</v>
      </c>
      <c r="G26" s="158" t="s">
        <v>1158</v>
      </c>
      <c r="H26" s="158" t="s">
        <v>845</v>
      </c>
      <c r="I26" s="157" t="s">
        <v>560</v>
      </c>
      <c r="J26"/>
    </row>
    <row r="27" spans="1:9" ht="15" customHeight="1">
      <c r="A27" s="157" t="s">
        <v>782</v>
      </c>
      <c r="B27" s="158" t="s">
        <v>556</v>
      </c>
      <c r="C27" s="158" t="s">
        <v>652</v>
      </c>
      <c r="D27" s="158" t="s">
        <v>706</v>
      </c>
      <c r="E27" s="158" t="s">
        <v>707</v>
      </c>
      <c r="F27" s="158" t="s">
        <v>778</v>
      </c>
      <c r="G27" s="158" t="s">
        <v>708</v>
      </c>
      <c r="H27" s="158" t="s">
        <v>1093</v>
      </c>
      <c r="I27" s="157" t="s">
        <v>561</v>
      </c>
    </row>
    <row r="28" spans="1:9" ht="15" customHeight="1">
      <c r="A28" s="152"/>
      <c r="B28" s="153"/>
      <c r="C28" s="153"/>
      <c r="D28" s="153"/>
      <c r="E28" s="153"/>
      <c r="F28" s="153"/>
      <c r="G28" s="153"/>
      <c r="H28" s="153"/>
      <c r="I28" s="154"/>
    </row>
    <row r="29" spans="1:10" s="3" customFormat="1" ht="15" customHeight="1">
      <c r="A29" s="152"/>
      <c r="B29" s="153"/>
      <c r="C29" s="153"/>
      <c r="D29" s="153"/>
      <c r="E29" s="153"/>
      <c r="F29" s="153"/>
      <c r="G29" s="153"/>
      <c r="H29" s="145"/>
      <c r="I29" s="146" t="s">
        <v>562</v>
      </c>
      <c r="J29"/>
    </row>
    <row r="30" spans="1:10" s="13" customFormat="1" ht="15" customHeight="1">
      <c r="A30" s="155" t="s">
        <v>777</v>
      </c>
      <c r="B30" s="156" t="s">
        <v>563</v>
      </c>
      <c r="C30" s="156" t="s">
        <v>654</v>
      </c>
      <c r="D30" s="156" t="s">
        <v>923</v>
      </c>
      <c r="E30" s="156" t="s">
        <v>924</v>
      </c>
      <c r="F30" s="156" t="s">
        <v>778</v>
      </c>
      <c r="G30" s="156"/>
      <c r="H30" s="156" t="s">
        <v>823</v>
      </c>
      <c r="I30" s="155" t="s">
        <v>51</v>
      </c>
      <c r="J30"/>
    </row>
    <row r="31" spans="1:10" s="13" customFormat="1" ht="15" customHeight="1">
      <c r="A31" s="157" t="s">
        <v>780</v>
      </c>
      <c r="B31" s="158" t="s">
        <v>564</v>
      </c>
      <c r="C31" s="158" t="s">
        <v>654</v>
      </c>
      <c r="D31" s="158" t="s">
        <v>713</v>
      </c>
      <c r="E31" s="158" t="s">
        <v>972</v>
      </c>
      <c r="F31" s="158" t="s">
        <v>778</v>
      </c>
      <c r="G31" s="158"/>
      <c r="H31" s="158" t="s">
        <v>779</v>
      </c>
      <c r="I31" s="157" t="s">
        <v>565</v>
      </c>
      <c r="J31"/>
    </row>
    <row r="32" spans="1:9" ht="15" customHeight="1">
      <c r="A32" s="157" t="s">
        <v>782</v>
      </c>
      <c r="B32" s="158" t="s">
        <v>566</v>
      </c>
      <c r="C32" s="158" t="s">
        <v>654</v>
      </c>
      <c r="D32" s="158" t="s">
        <v>1204</v>
      </c>
      <c r="E32" s="158" t="s">
        <v>966</v>
      </c>
      <c r="F32" s="158" t="s">
        <v>778</v>
      </c>
      <c r="G32" s="158" t="s">
        <v>1204</v>
      </c>
      <c r="H32" s="158" t="s">
        <v>823</v>
      </c>
      <c r="I32" s="157" t="s">
        <v>567</v>
      </c>
    </row>
    <row r="33" spans="1:9" ht="15" customHeight="1">
      <c r="A33" s="152"/>
      <c r="B33" s="153"/>
      <c r="C33" s="153"/>
      <c r="D33" s="153"/>
      <c r="E33" s="153"/>
      <c r="F33" s="153"/>
      <c r="G33" s="153"/>
      <c r="H33" s="153"/>
      <c r="I33" s="154"/>
    </row>
    <row r="34" spans="1:10" s="3" customFormat="1" ht="15" customHeight="1">
      <c r="A34" s="152"/>
      <c r="B34" s="153"/>
      <c r="C34" s="153"/>
      <c r="D34" s="153"/>
      <c r="E34" s="153"/>
      <c r="F34" s="153"/>
      <c r="G34" s="153"/>
      <c r="H34" s="145"/>
      <c r="I34" s="146" t="s">
        <v>2123</v>
      </c>
      <c r="J34"/>
    </row>
    <row r="35" spans="1:10" s="13" customFormat="1" ht="15" customHeight="1">
      <c r="A35" s="155" t="s">
        <v>777</v>
      </c>
      <c r="B35" s="156" t="s">
        <v>2124</v>
      </c>
      <c r="C35" s="156" t="s">
        <v>655</v>
      </c>
      <c r="D35" s="156" t="s">
        <v>1154</v>
      </c>
      <c r="E35" s="156" t="s">
        <v>1155</v>
      </c>
      <c r="F35" s="156" t="s">
        <v>778</v>
      </c>
      <c r="G35" s="156" t="s">
        <v>968</v>
      </c>
      <c r="H35" s="156" t="s">
        <v>795</v>
      </c>
      <c r="I35" s="155" t="s">
        <v>78</v>
      </c>
      <c r="J35"/>
    </row>
    <row r="36" spans="1:10" s="13" customFormat="1" ht="15" customHeight="1">
      <c r="A36" s="157" t="s">
        <v>780</v>
      </c>
      <c r="B36" s="158" t="s">
        <v>2125</v>
      </c>
      <c r="C36" s="158" t="s">
        <v>655</v>
      </c>
      <c r="D36" s="158" t="s">
        <v>1187</v>
      </c>
      <c r="E36" s="158" t="s">
        <v>1245</v>
      </c>
      <c r="F36" s="158" t="s">
        <v>778</v>
      </c>
      <c r="G36" s="158" t="s">
        <v>705</v>
      </c>
      <c r="H36" s="158" t="s">
        <v>879</v>
      </c>
      <c r="I36" s="157" t="s">
        <v>2126</v>
      </c>
      <c r="J36"/>
    </row>
    <row r="37" spans="1:9" ht="15" customHeight="1">
      <c r="A37" s="157" t="s">
        <v>782</v>
      </c>
      <c r="B37" s="158" t="s">
        <v>2127</v>
      </c>
      <c r="C37" s="158" t="s">
        <v>655</v>
      </c>
      <c r="D37" s="158" t="s">
        <v>1159</v>
      </c>
      <c r="E37" s="158" t="s">
        <v>1160</v>
      </c>
      <c r="F37" s="158" t="s">
        <v>778</v>
      </c>
      <c r="G37" s="158" t="s">
        <v>977</v>
      </c>
      <c r="H37" s="158" t="s">
        <v>795</v>
      </c>
      <c r="I37" s="157" t="s">
        <v>2128</v>
      </c>
    </row>
    <row r="38" spans="1:9" ht="15" customHeight="1">
      <c r="A38" s="152"/>
      <c r="B38" s="153"/>
      <c r="C38" s="153"/>
      <c r="D38" s="153"/>
      <c r="E38" s="153"/>
      <c r="F38" s="153"/>
      <c r="G38" s="153"/>
      <c r="H38" s="153"/>
      <c r="I38" s="154"/>
    </row>
    <row r="39" spans="1:10" s="3" customFormat="1" ht="15" customHeight="1">
      <c r="A39" s="152"/>
      <c r="B39" s="153"/>
      <c r="C39" s="153"/>
      <c r="D39" s="153"/>
      <c r="E39" s="153"/>
      <c r="F39" s="153"/>
      <c r="G39" s="153"/>
      <c r="H39" s="159"/>
      <c r="I39" s="146" t="s">
        <v>568</v>
      </c>
      <c r="J39"/>
    </row>
    <row r="40" spans="1:10" s="13" customFormat="1" ht="15" customHeight="1">
      <c r="A40" s="155" t="s">
        <v>777</v>
      </c>
      <c r="B40" s="156" t="s">
        <v>569</v>
      </c>
      <c r="C40" s="156" t="s">
        <v>653</v>
      </c>
      <c r="D40" s="156" t="s">
        <v>1178</v>
      </c>
      <c r="E40" s="156" t="s">
        <v>932</v>
      </c>
      <c r="F40" s="156" t="s">
        <v>778</v>
      </c>
      <c r="G40" s="156" t="s">
        <v>829</v>
      </c>
      <c r="H40" s="156" t="s">
        <v>781</v>
      </c>
      <c r="I40" s="155" t="s">
        <v>45</v>
      </c>
      <c r="J40"/>
    </row>
    <row r="41" spans="1:10" s="13" customFormat="1" ht="15" customHeight="1">
      <c r="A41" s="157" t="s">
        <v>780</v>
      </c>
      <c r="B41" s="158" t="s">
        <v>570</v>
      </c>
      <c r="C41" s="158" t="s">
        <v>653</v>
      </c>
      <c r="D41" s="158" t="s">
        <v>1180</v>
      </c>
      <c r="E41" s="158" t="s">
        <v>1181</v>
      </c>
      <c r="F41" s="158" t="s">
        <v>778</v>
      </c>
      <c r="G41" s="158" t="s">
        <v>790</v>
      </c>
      <c r="H41" s="158" t="s">
        <v>781</v>
      </c>
      <c r="I41" s="157" t="s">
        <v>571</v>
      </c>
      <c r="J41"/>
    </row>
    <row r="42" spans="1:9" ht="15" customHeight="1">
      <c r="A42" s="157" t="s">
        <v>782</v>
      </c>
      <c r="B42" s="158" t="s">
        <v>572</v>
      </c>
      <c r="C42" s="158" t="s">
        <v>653</v>
      </c>
      <c r="D42" s="158" t="s">
        <v>761</v>
      </c>
      <c r="E42" s="158" t="s">
        <v>882</v>
      </c>
      <c r="F42" s="158" t="s">
        <v>778</v>
      </c>
      <c r="G42" s="158"/>
      <c r="H42" s="158" t="s">
        <v>781</v>
      </c>
      <c r="I42" s="157" t="s">
        <v>18</v>
      </c>
    </row>
    <row r="43" spans="1:9" ht="15" customHeight="1">
      <c r="A43" s="152"/>
      <c r="B43" s="153"/>
      <c r="C43" s="153"/>
      <c r="D43" s="153"/>
      <c r="E43" s="153"/>
      <c r="F43" s="153"/>
      <c r="G43" s="153"/>
      <c r="H43" s="153"/>
      <c r="I43" s="154"/>
    </row>
    <row r="44" spans="1:10" s="3" customFormat="1" ht="15" customHeight="1">
      <c r="A44" s="152"/>
      <c r="B44" s="153"/>
      <c r="C44" s="153"/>
      <c r="D44" s="153"/>
      <c r="E44" s="153"/>
      <c r="F44" s="153"/>
      <c r="G44" s="153"/>
      <c r="H44" s="159"/>
      <c r="I44" s="146" t="s">
        <v>573</v>
      </c>
      <c r="J44"/>
    </row>
    <row r="45" spans="1:10" s="13" customFormat="1" ht="15" customHeight="1">
      <c r="A45" s="155" t="s">
        <v>777</v>
      </c>
      <c r="B45" s="156" t="s">
        <v>574</v>
      </c>
      <c r="C45" s="156" t="s">
        <v>676</v>
      </c>
      <c r="D45" s="156" t="s">
        <v>714</v>
      </c>
      <c r="E45" s="156" t="s">
        <v>715</v>
      </c>
      <c r="F45" s="156" t="s">
        <v>778</v>
      </c>
      <c r="G45" s="156" t="s">
        <v>714</v>
      </c>
      <c r="H45" s="156" t="s">
        <v>791</v>
      </c>
      <c r="I45" s="155" t="s">
        <v>271</v>
      </c>
      <c r="J45"/>
    </row>
    <row r="46" spans="1:10" s="13" customFormat="1" ht="15" customHeight="1">
      <c r="A46" s="157" t="s">
        <v>780</v>
      </c>
      <c r="B46" s="158" t="s">
        <v>575</v>
      </c>
      <c r="C46" s="158" t="s">
        <v>676</v>
      </c>
      <c r="D46" s="158" t="s">
        <v>769</v>
      </c>
      <c r="E46" s="158" t="s">
        <v>1247</v>
      </c>
      <c r="F46" s="158" t="s">
        <v>778</v>
      </c>
      <c r="G46" s="158" t="s">
        <v>790</v>
      </c>
      <c r="H46" s="158" t="s">
        <v>864</v>
      </c>
      <c r="I46" s="157" t="s">
        <v>576</v>
      </c>
      <c r="J46"/>
    </row>
    <row r="47" spans="1:9" ht="15" customHeight="1">
      <c r="A47" s="157" t="s">
        <v>782</v>
      </c>
      <c r="B47" s="158" t="s">
        <v>577</v>
      </c>
      <c r="C47" s="158" t="s">
        <v>676</v>
      </c>
      <c r="D47" s="158" t="s">
        <v>772</v>
      </c>
      <c r="E47" s="158" t="s">
        <v>1085</v>
      </c>
      <c r="F47" s="158" t="s">
        <v>778</v>
      </c>
      <c r="G47" s="158" t="s">
        <v>790</v>
      </c>
      <c r="H47" s="158" t="s">
        <v>779</v>
      </c>
      <c r="I47" s="157" t="s">
        <v>578</v>
      </c>
    </row>
    <row r="48" spans="1:9" ht="15" customHeight="1">
      <c r="A48" s="152"/>
      <c r="B48" s="153"/>
      <c r="C48" s="153"/>
      <c r="D48" s="153"/>
      <c r="E48" s="153"/>
      <c r="F48" s="153"/>
      <c r="G48" s="153"/>
      <c r="H48" s="153"/>
      <c r="I48" s="154"/>
    </row>
    <row r="49" spans="1:10" s="3" customFormat="1" ht="15" customHeight="1">
      <c r="A49" s="152"/>
      <c r="B49" s="153"/>
      <c r="C49" s="153"/>
      <c r="D49" s="153"/>
      <c r="E49" s="153"/>
      <c r="F49" s="153"/>
      <c r="G49" s="153"/>
      <c r="H49" s="159"/>
      <c r="I49" s="146" t="s">
        <v>579</v>
      </c>
      <c r="J49"/>
    </row>
    <row r="50" spans="1:10" s="13" customFormat="1" ht="15" customHeight="1">
      <c r="A50" s="155" t="s">
        <v>777</v>
      </c>
      <c r="B50" s="156" t="s">
        <v>557</v>
      </c>
      <c r="C50" s="156" t="s">
        <v>675</v>
      </c>
      <c r="D50" s="156" t="s">
        <v>759</v>
      </c>
      <c r="E50" s="156" t="s">
        <v>1222</v>
      </c>
      <c r="F50" s="156" t="s">
        <v>778</v>
      </c>
      <c r="G50" s="156" t="s">
        <v>759</v>
      </c>
      <c r="H50" s="156" t="s">
        <v>798</v>
      </c>
      <c r="I50" s="155" t="s">
        <v>33</v>
      </c>
      <c r="J50"/>
    </row>
    <row r="51" spans="1:10" s="13" customFormat="1" ht="15" customHeight="1">
      <c r="A51" s="157" t="s">
        <v>780</v>
      </c>
      <c r="B51" s="158" t="s">
        <v>580</v>
      </c>
      <c r="C51" s="158" t="s">
        <v>675</v>
      </c>
      <c r="D51" s="158" t="s">
        <v>651</v>
      </c>
      <c r="E51" s="158" t="s">
        <v>797</v>
      </c>
      <c r="F51" s="158" t="s">
        <v>778</v>
      </c>
      <c r="G51" s="158" t="s">
        <v>910</v>
      </c>
      <c r="H51" s="158" t="s">
        <v>781</v>
      </c>
      <c r="I51" s="157" t="s">
        <v>581</v>
      </c>
      <c r="J51"/>
    </row>
    <row r="52" spans="1:9" ht="15" customHeight="1">
      <c r="A52" s="157" t="s">
        <v>782</v>
      </c>
      <c r="B52" s="158" t="s">
        <v>582</v>
      </c>
      <c r="C52" s="158" t="s">
        <v>675</v>
      </c>
      <c r="D52" s="158" t="s">
        <v>1142</v>
      </c>
      <c r="E52" s="158" t="s">
        <v>1173</v>
      </c>
      <c r="F52" s="158" t="s">
        <v>778</v>
      </c>
      <c r="G52" s="158" t="s">
        <v>811</v>
      </c>
      <c r="H52" s="158" t="s">
        <v>781</v>
      </c>
      <c r="I52" s="157" t="s">
        <v>583</v>
      </c>
    </row>
    <row r="53" spans="1:9" ht="15" customHeight="1">
      <c r="A53" s="152"/>
      <c r="B53" s="153"/>
      <c r="C53" s="153"/>
      <c r="D53" s="153"/>
      <c r="E53" s="153"/>
      <c r="F53" s="153"/>
      <c r="G53" s="153"/>
      <c r="H53" s="153"/>
      <c r="I53" s="154"/>
    </row>
    <row r="54" spans="1:10" s="3" customFormat="1" ht="15" customHeight="1">
      <c r="A54" s="152"/>
      <c r="B54" s="153"/>
      <c r="C54" s="153"/>
      <c r="D54" s="153"/>
      <c r="E54" s="153"/>
      <c r="F54" s="153"/>
      <c r="G54" s="153"/>
      <c r="H54" s="159"/>
      <c r="I54" s="146" t="s">
        <v>584</v>
      </c>
      <c r="J54"/>
    </row>
    <row r="55" spans="1:10" s="13" customFormat="1" ht="15" customHeight="1">
      <c r="A55" s="155" t="s">
        <v>777</v>
      </c>
      <c r="B55" s="156" t="s">
        <v>585</v>
      </c>
      <c r="C55" s="156" t="s">
        <v>678</v>
      </c>
      <c r="D55" s="156" t="s">
        <v>803</v>
      </c>
      <c r="E55" s="156" t="s">
        <v>804</v>
      </c>
      <c r="F55" s="156" t="s">
        <v>778</v>
      </c>
      <c r="G55" s="156"/>
      <c r="H55" s="156" t="s">
        <v>779</v>
      </c>
      <c r="I55" s="155" t="s">
        <v>69</v>
      </c>
      <c r="J55"/>
    </row>
    <row r="56" spans="1:10" s="13" customFormat="1" ht="15" customHeight="1">
      <c r="A56" s="157" t="s">
        <v>780</v>
      </c>
      <c r="B56" s="158" t="s">
        <v>586</v>
      </c>
      <c r="C56" s="158" t="s">
        <v>678</v>
      </c>
      <c r="D56" s="158" t="s">
        <v>1252</v>
      </c>
      <c r="E56" s="158" t="s">
        <v>1237</v>
      </c>
      <c r="F56" s="158" t="s">
        <v>778</v>
      </c>
      <c r="G56" s="158" t="s">
        <v>816</v>
      </c>
      <c r="H56" s="158" t="s">
        <v>779</v>
      </c>
      <c r="I56" s="157" t="s">
        <v>587</v>
      </c>
      <c r="J56"/>
    </row>
    <row r="57" spans="1:9" ht="15" customHeight="1">
      <c r="A57" s="157" t="s">
        <v>782</v>
      </c>
      <c r="B57" s="158" t="s">
        <v>588</v>
      </c>
      <c r="C57" s="158" t="s">
        <v>678</v>
      </c>
      <c r="D57" s="158" t="s">
        <v>760</v>
      </c>
      <c r="E57" s="158" t="s">
        <v>806</v>
      </c>
      <c r="F57" s="158" t="s">
        <v>778</v>
      </c>
      <c r="G57" s="158" t="s">
        <v>760</v>
      </c>
      <c r="H57" s="158" t="s">
        <v>807</v>
      </c>
      <c r="I57" s="157" t="s">
        <v>589</v>
      </c>
    </row>
    <row r="58" spans="1:9" ht="15" customHeight="1">
      <c r="A58" s="152"/>
      <c r="B58" s="153"/>
      <c r="C58" s="153"/>
      <c r="D58" s="153"/>
      <c r="E58" s="153"/>
      <c r="F58" s="153"/>
      <c r="G58" s="153"/>
      <c r="H58" s="153"/>
      <c r="I58" s="154"/>
    </row>
    <row r="59" spans="1:10" s="3" customFormat="1" ht="15" customHeight="1">
      <c r="A59" s="152"/>
      <c r="B59" s="153"/>
      <c r="C59" s="153"/>
      <c r="D59" s="153"/>
      <c r="E59" s="153"/>
      <c r="F59" s="153"/>
      <c r="G59" s="153"/>
      <c r="H59" s="159"/>
      <c r="I59" s="146" t="s">
        <v>590</v>
      </c>
      <c r="J59"/>
    </row>
    <row r="60" spans="1:10" s="13" customFormat="1" ht="15" customHeight="1">
      <c r="A60" s="155" t="s">
        <v>777</v>
      </c>
      <c r="B60" s="156" t="s">
        <v>591</v>
      </c>
      <c r="C60" s="156" t="s">
        <v>677</v>
      </c>
      <c r="D60" s="156" t="s">
        <v>1162</v>
      </c>
      <c r="E60" s="156" t="s">
        <v>1163</v>
      </c>
      <c r="F60" s="156" t="s">
        <v>778</v>
      </c>
      <c r="G60" s="156" t="s">
        <v>1162</v>
      </c>
      <c r="H60" s="156" t="s">
        <v>1009</v>
      </c>
      <c r="I60" s="155" t="s">
        <v>327</v>
      </c>
      <c r="J60"/>
    </row>
    <row r="61" spans="1:10" s="13" customFormat="1" ht="15" customHeight="1">
      <c r="A61" s="157" t="s">
        <v>780</v>
      </c>
      <c r="B61" s="158" t="s">
        <v>592</v>
      </c>
      <c r="C61" s="158" t="s">
        <v>677</v>
      </c>
      <c r="D61" s="158" t="s">
        <v>999</v>
      </c>
      <c r="E61" s="158" t="s">
        <v>1000</v>
      </c>
      <c r="F61" s="158" t="s">
        <v>778</v>
      </c>
      <c r="G61" s="158" t="s">
        <v>1000</v>
      </c>
      <c r="H61" s="158" t="s">
        <v>1001</v>
      </c>
      <c r="I61" s="157" t="s">
        <v>593</v>
      </c>
      <c r="J61"/>
    </row>
    <row r="62" spans="1:9" ht="15" customHeight="1">
      <c r="A62" s="157" t="s">
        <v>782</v>
      </c>
      <c r="B62" s="158" t="s">
        <v>594</v>
      </c>
      <c r="C62" s="158" t="s">
        <v>677</v>
      </c>
      <c r="D62" s="158" t="s">
        <v>1164</v>
      </c>
      <c r="E62" s="158" t="s">
        <v>649</v>
      </c>
      <c r="F62" s="158" t="s">
        <v>778</v>
      </c>
      <c r="G62" s="158" t="s">
        <v>854</v>
      </c>
      <c r="H62" s="158" t="s">
        <v>1099</v>
      </c>
      <c r="I62" s="157" t="s">
        <v>595</v>
      </c>
    </row>
    <row r="63" spans="1:9" ht="12.75">
      <c r="A63" s="152"/>
      <c r="B63" s="153"/>
      <c r="C63" s="153"/>
      <c r="D63" s="153"/>
      <c r="E63" s="153"/>
      <c r="F63" s="153"/>
      <c r="G63" s="153"/>
      <c r="H63" s="153"/>
      <c r="I63" s="154"/>
    </row>
    <row r="64" spans="1:9" ht="12.75">
      <c r="A64" s="152"/>
      <c r="B64" s="153"/>
      <c r="C64" s="153"/>
      <c r="D64" s="153"/>
      <c r="E64" s="153"/>
      <c r="F64" s="153"/>
      <c r="G64" s="153"/>
      <c r="H64" s="159"/>
      <c r="I64" s="146" t="s">
        <v>596</v>
      </c>
    </row>
    <row r="65" spans="1:9" ht="12.75">
      <c r="A65" s="155" t="s">
        <v>777</v>
      </c>
      <c r="B65" s="156" t="s">
        <v>597</v>
      </c>
      <c r="C65" s="156" t="s">
        <v>1050</v>
      </c>
      <c r="D65" s="156" t="s">
        <v>1053</v>
      </c>
      <c r="E65" s="156" t="s">
        <v>1054</v>
      </c>
      <c r="F65" s="156" t="s">
        <v>778</v>
      </c>
      <c r="G65" s="156" t="s">
        <v>1065</v>
      </c>
      <c r="H65" s="156" t="s">
        <v>886</v>
      </c>
      <c r="I65" s="155" t="s">
        <v>351</v>
      </c>
    </row>
    <row r="66" spans="1:9" ht="12.75">
      <c r="A66" s="157" t="s">
        <v>780</v>
      </c>
      <c r="B66" s="158" t="s">
        <v>598</v>
      </c>
      <c r="C66" s="158" t="s">
        <v>1050</v>
      </c>
      <c r="D66" s="158" t="s">
        <v>1051</v>
      </c>
      <c r="E66" s="158" t="s">
        <v>1239</v>
      </c>
      <c r="F66" s="158" t="s">
        <v>778</v>
      </c>
      <c r="G66" s="158" t="s">
        <v>1052</v>
      </c>
      <c r="H66" s="158" t="s">
        <v>845</v>
      </c>
      <c r="I66" s="157" t="s">
        <v>608</v>
      </c>
    </row>
    <row r="67" spans="1:9" ht="12.75">
      <c r="A67" s="157"/>
      <c r="B67" s="158"/>
      <c r="C67" s="158"/>
      <c r="D67" s="158"/>
      <c r="E67" s="158"/>
      <c r="F67" s="158"/>
      <c r="G67" s="158"/>
      <c r="H67" s="158"/>
      <c r="I67" s="157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37" sqref="E37"/>
    </sheetView>
  </sheetViews>
  <sheetFormatPr defaultColWidth="9.140625" defaultRowHeight="12.75"/>
  <cols>
    <col min="1" max="1" width="7.28125" style="10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5"/>
    </row>
    <row r="2" ht="15.75">
      <c r="E2" s="1" t="str">
        <f>Startlist!$F2</f>
        <v>Lõuna-Eesti Rahvaralli</v>
      </c>
    </row>
    <row r="3" ht="15">
      <c r="E3" s="15" t="str">
        <f>Startlist!$F3</f>
        <v>16.09.2023</v>
      </c>
    </row>
    <row r="4" ht="15">
      <c r="E4" s="15" t="str">
        <f>Startlist!$F4</f>
        <v>Haanja, Võrumaa</v>
      </c>
    </row>
    <row r="5" ht="15">
      <c r="A5" s="9" t="s">
        <v>668</v>
      </c>
    </row>
    <row r="6" spans="1:9" ht="12.75">
      <c r="A6" s="216" t="s">
        <v>741</v>
      </c>
      <c r="B6" s="55" t="s">
        <v>686</v>
      </c>
      <c r="C6" s="56" t="s">
        <v>687</v>
      </c>
      <c r="D6" s="57" t="s">
        <v>688</v>
      </c>
      <c r="E6" s="57" t="s">
        <v>690</v>
      </c>
      <c r="F6" s="56" t="s">
        <v>744</v>
      </c>
      <c r="G6" s="56" t="s">
        <v>745</v>
      </c>
      <c r="H6" s="58" t="s">
        <v>742</v>
      </c>
      <c r="I6" s="59" t="s">
        <v>743</v>
      </c>
    </row>
    <row r="7" spans="1:11" ht="14.25" customHeight="1" hidden="1">
      <c r="A7" s="217"/>
      <c r="B7" s="173"/>
      <c r="C7" s="174"/>
      <c r="D7" s="174"/>
      <c r="E7" s="174"/>
      <c r="F7" s="175"/>
      <c r="G7" s="175"/>
      <c r="H7" s="176"/>
      <c r="I7" s="177"/>
      <c r="J7" s="54"/>
      <c r="K7" s="13"/>
    </row>
    <row r="8" spans="1:11" ht="14.25" customHeight="1" hidden="1">
      <c r="A8" s="217"/>
      <c r="B8" s="173"/>
      <c r="C8" s="174"/>
      <c r="D8" s="174"/>
      <c r="E8" s="174"/>
      <c r="F8" s="213"/>
      <c r="G8" s="213"/>
      <c r="H8" s="214"/>
      <c r="I8" s="215"/>
      <c r="J8" s="54"/>
      <c r="K8" s="13"/>
    </row>
    <row r="9" spans="1:11" ht="14.25" customHeight="1" hidden="1">
      <c r="A9" s="217"/>
      <c r="B9" s="173"/>
      <c r="C9" s="174"/>
      <c r="D9" s="174"/>
      <c r="E9" s="174"/>
      <c r="F9" s="213"/>
      <c r="G9" s="213"/>
      <c r="H9" s="214"/>
      <c r="I9" s="215"/>
      <c r="J9" s="54"/>
      <c r="K9" s="13"/>
    </row>
    <row r="10" spans="1:11" ht="14.25" customHeight="1" hidden="1">
      <c r="A10" s="217"/>
      <c r="B10" s="173"/>
      <c r="C10" s="174"/>
      <c r="D10" s="174"/>
      <c r="E10" s="174"/>
      <c r="F10" s="213"/>
      <c r="G10" s="213"/>
      <c r="H10" s="214"/>
      <c r="I10" s="215"/>
      <c r="J10" s="54"/>
      <c r="K10" s="13"/>
    </row>
    <row r="11" spans="1:11" ht="14.25" customHeight="1" hidden="1">
      <c r="A11" s="220"/>
      <c r="B11" s="221"/>
      <c r="C11" s="222"/>
      <c r="D11" s="222"/>
      <c r="E11" s="222"/>
      <c r="F11" s="213"/>
      <c r="G11" s="213"/>
      <c r="H11" s="214"/>
      <c r="I11" s="215"/>
      <c r="J11" s="54"/>
      <c r="K11" s="13"/>
    </row>
    <row r="12" spans="1:11" ht="14.25" customHeight="1">
      <c r="A12" s="218">
        <v>39</v>
      </c>
      <c r="B12" s="211" t="s">
        <v>652</v>
      </c>
      <c r="C12" s="212" t="s">
        <v>1179</v>
      </c>
      <c r="D12" s="212" t="s">
        <v>702</v>
      </c>
      <c r="E12" s="212" t="s">
        <v>886</v>
      </c>
      <c r="F12" s="213" t="s">
        <v>1504</v>
      </c>
      <c r="G12" s="213" t="s">
        <v>1505</v>
      </c>
      <c r="H12" s="214" t="s">
        <v>1506</v>
      </c>
      <c r="I12" s="215" t="s">
        <v>1506</v>
      </c>
      <c r="J12" s="54"/>
      <c r="K12" s="13"/>
    </row>
    <row r="13" spans="1:11" ht="14.25" customHeight="1">
      <c r="A13" s="218" t="s">
        <v>1984</v>
      </c>
      <c r="B13" s="211" t="s">
        <v>674</v>
      </c>
      <c r="C13" s="212" t="s">
        <v>730</v>
      </c>
      <c r="D13" s="212" t="s">
        <v>731</v>
      </c>
      <c r="E13" s="212" t="s">
        <v>732</v>
      </c>
      <c r="F13" s="213" t="s">
        <v>1985</v>
      </c>
      <c r="G13" s="213" t="s">
        <v>1986</v>
      </c>
      <c r="H13" s="214" t="s">
        <v>1791</v>
      </c>
      <c r="I13" s="215" t="s">
        <v>1791</v>
      </c>
      <c r="J13" s="54"/>
      <c r="K13" s="13"/>
    </row>
    <row r="14" spans="1:11" ht="14.25" customHeight="1" hidden="1">
      <c r="A14" s="218"/>
      <c r="B14" s="211"/>
      <c r="C14" s="212"/>
      <c r="D14" s="212"/>
      <c r="E14" s="212"/>
      <c r="F14" s="213"/>
      <c r="G14" s="213"/>
      <c r="H14" s="214"/>
      <c r="I14" s="215"/>
      <c r="J14" s="54"/>
      <c r="K14" s="13"/>
    </row>
    <row r="15" spans="1:11" ht="14.25" customHeight="1" hidden="1">
      <c r="A15" s="218"/>
      <c r="B15" s="211"/>
      <c r="C15" s="212"/>
      <c r="D15" s="212"/>
      <c r="E15" s="212"/>
      <c r="F15" s="213"/>
      <c r="G15" s="213"/>
      <c r="H15" s="214"/>
      <c r="I15" s="215"/>
      <c r="J15" s="54"/>
      <c r="K15" s="13"/>
    </row>
    <row r="16" spans="1:11" ht="14.25" customHeight="1" hidden="1">
      <c r="A16" s="218"/>
      <c r="B16" s="211"/>
      <c r="C16" s="212"/>
      <c r="D16" s="212"/>
      <c r="E16" s="212"/>
      <c r="F16" s="213"/>
      <c r="G16" s="213"/>
      <c r="H16" s="214"/>
      <c r="I16" s="215"/>
      <c r="J16" s="54"/>
      <c r="K16" s="13"/>
    </row>
    <row r="17" spans="1:11" ht="14.25" customHeight="1" hidden="1">
      <c r="A17" s="218"/>
      <c r="B17" s="211"/>
      <c r="C17" s="212"/>
      <c r="D17" s="212"/>
      <c r="E17" s="212"/>
      <c r="F17" s="213"/>
      <c r="G17" s="213"/>
      <c r="H17" s="214"/>
      <c r="I17" s="215"/>
      <c r="J17" s="54"/>
      <c r="K17" s="13"/>
    </row>
    <row r="18" spans="1:11" ht="14.25" customHeight="1" hidden="1">
      <c r="A18" s="218"/>
      <c r="B18" s="211"/>
      <c r="C18" s="212"/>
      <c r="D18" s="212"/>
      <c r="E18" s="212"/>
      <c r="F18" s="213"/>
      <c r="G18" s="213"/>
      <c r="H18" s="214"/>
      <c r="I18" s="215"/>
      <c r="J18" s="54"/>
      <c r="K18" s="13"/>
    </row>
    <row r="19" spans="1:11" ht="14.25" customHeight="1" hidden="1">
      <c r="A19" s="218"/>
      <c r="B19" s="211"/>
      <c r="C19" s="212"/>
      <c r="D19" s="212"/>
      <c r="E19" s="212"/>
      <c r="F19" s="213"/>
      <c r="G19" s="213"/>
      <c r="H19" s="214"/>
      <c r="I19" s="215"/>
      <c r="J19" s="54"/>
      <c r="K19" s="13"/>
    </row>
    <row r="20" spans="1:11" ht="14.25" customHeight="1" hidden="1">
      <c r="A20" s="218"/>
      <c r="B20" s="211"/>
      <c r="C20" s="212"/>
      <c r="D20" s="212"/>
      <c r="E20" s="212"/>
      <c r="F20" s="213"/>
      <c r="G20" s="213"/>
      <c r="H20" s="214"/>
      <c r="I20" s="215"/>
      <c r="J20" s="54"/>
      <c r="K20" s="13"/>
    </row>
    <row r="21" spans="1:11" ht="14.25" customHeight="1" hidden="1">
      <c r="A21" s="218"/>
      <c r="B21" s="211"/>
      <c r="C21" s="212"/>
      <c r="D21" s="212"/>
      <c r="E21" s="212"/>
      <c r="F21" s="213"/>
      <c r="G21" s="213"/>
      <c r="H21" s="214"/>
      <c r="I21" s="215"/>
      <c r="J21" s="54"/>
      <c r="K21" s="13"/>
    </row>
    <row r="22" spans="1:11" ht="14.25" customHeight="1" hidden="1">
      <c r="A22" s="218"/>
      <c r="B22" s="211"/>
      <c r="C22" s="212"/>
      <c r="D22" s="212"/>
      <c r="E22" s="212"/>
      <c r="F22" s="213"/>
      <c r="G22" s="213"/>
      <c r="H22" s="214"/>
      <c r="I22" s="215"/>
      <c r="J22" s="54"/>
      <c r="K22" s="13"/>
    </row>
    <row r="23" spans="1:11" ht="14.25" customHeight="1">
      <c r="A23" s="218"/>
      <c r="B23" s="211"/>
      <c r="C23" s="212"/>
      <c r="D23" s="212"/>
      <c r="E23" s="212"/>
      <c r="F23" s="213"/>
      <c r="G23" s="213"/>
      <c r="H23" s="214"/>
      <c r="I23" s="215"/>
      <c r="J23" s="54"/>
      <c r="K23" s="13"/>
    </row>
    <row r="24" spans="1:11" ht="14.25" customHeight="1">
      <c r="A24" s="78"/>
      <c r="B24" s="67"/>
      <c r="C24" s="68"/>
      <c r="D24" s="68"/>
      <c r="E24" s="68"/>
      <c r="F24" s="69"/>
      <c r="G24" s="69"/>
      <c r="H24" s="70"/>
      <c r="I24" s="78"/>
      <c r="J24" s="54"/>
      <c r="K24" s="13"/>
    </row>
    <row r="25" spans="1:11" ht="14.25" customHeight="1">
      <c r="A25" s="78"/>
      <c r="B25" s="67"/>
      <c r="C25" s="68"/>
      <c r="D25" s="68"/>
      <c r="E25" s="68"/>
      <c r="F25" s="69"/>
      <c r="G25" s="69"/>
      <c r="H25" s="70"/>
      <c r="I25" s="78"/>
      <c r="J25" s="54"/>
      <c r="K25" s="13"/>
    </row>
    <row r="26" spans="1:11" ht="14.25" customHeight="1">
      <c r="A26" s="78"/>
      <c r="B26" s="67"/>
      <c r="C26" s="68"/>
      <c r="D26" s="68"/>
      <c r="E26" s="68"/>
      <c r="F26" s="69"/>
      <c r="G26" s="69"/>
      <c r="H26" s="70"/>
      <c r="I26" s="78"/>
      <c r="J26" s="54"/>
      <c r="K26" s="13"/>
    </row>
    <row r="27" spans="1:11" ht="14.25" customHeight="1">
      <c r="A27" s="78"/>
      <c r="B27" s="67"/>
      <c r="C27" s="68"/>
      <c r="D27" s="68"/>
      <c r="E27" s="68"/>
      <c r="F27" s="69"/>
      <c r="G27" s="69"/>
      <c r="H27" s="70"/>
      <c r="I27" s="78"/>
      <c r="J27" s="54"/>
      <c r="K27" s="13"/>
    </row>
    <row r="28" spans="1:11" ht="14.25" customHeight="1">
      <c r="A28" s="78"/>
      <c r="B28" s="67"/>
      <c r="C28" s="68"/>
      <c r="D28" s="68"/>
      <c r="E28" s="68"/>
      <c r="F28" s="69"/>
      <c r="G28" s="69"/>
      <c r="H28" s="70"/>
      <c r="I28" s="78"/>
      <c r="J28" s="54"/>
      <c r="K28" s="13"/>
    </row>
    <row r="29" spans="1:11" ht="14.25" customHeight="1">
      <c r="A29" s="78"/>
      <c r="B29" s="67"/>
      <c r="C29" s="68"/>
      <c r="D29" s="68"/>
      <c r="E29" s="68"/>
      <c r="F29" s="69"/>
      <c r="G29" s="69"/>
      <c r="H29" s="70"/>
      <c r="I29" s="78"/>
      <c r="J29" s="54"/>
      <c r="K29" s="13"/>
    </row>
    <row r="30" spans="1:11" ht="14.25" customHeight="1">
      <c r="A30" s="78"/>
      <c r="B30" s="67"/>
      <c r="C30" s="68"/>
      <c r="D30" s="68"/>
      <c r="E30" s="68"/>
      <c r="F30" s="69"/>
      <c r="G30" s="69"/>
      <c r="H30" s="70"/>
      <c r="I30" s="78"/>
      <c r="J30" s="54"/>
      <c r="K30" s="13"/>
    </row>
    <row r="31" spans="1:11" ht="14.25" customHeight="1">
      <c r="A31" s="78"/>
      <c r="B31" s="67"/>
      <c r="C31" s="68"/>
      <c r="D31" s="68"/>
      <c r="E31" s="68"/>
      <c r="F31" s="69"/>
      <c r="G31" s="69"/>
      <c r="H31" s="70"/>
      <c r="I31" s="78"/>
      <c r="J31" s="54"/>
      <c r="K31" s="13"/>
    </row>
    <row r="32" spans="1:11" ht="14.25" customHeight="1">
      <c r="A32" s="78"/>
      <c r="B32" s="67"/>
      <c r="C32" s="68"/>
      <c r="D32" s="68"/>
      <c r="E32" s="68"/>
      <c r="F32" s="69"/>
      <c r="G32" s="69"/>
      <c r="H32" s="70"/>
      <c r="I32" s="78"/>
      <c r="J32" s="54"/>
      <c r="K32" s="13"/>
    </row>
    <row r="33" spans="1:11" ht="14.25" customHeight="1">
      <c r="A33" s="78"/>
      <c r="B33" s="67"/>
      <c r="C33" s="68"/>
      <c r="D33" s="68"/>
      <c r="E33" s="68"/>
      <c r="F33" s="69"/>
      <c r="G33" s="69"/>
      <c r="H33" s="70"/>
      <c r="I33" s="78"/>
      <c r="J33" s="54"/>
      <c r="K33" s="13"/>
    </row>
    <row r="34" spans="1:11" ht="14.25" customHeight="1">
      <c r="A34" s="78"/>
      <c r="B34" s="67"/>
      <c r="C34" s="68"/>
      <c r="D34" s="68"/>
      <c r="E34" s="68"/>
      <c r="F34" s="69"/>
      <c r="G34" s="69"/>
      <c r="H34" s="70"/>
      <c r="I34" s="78"/>
      <c r="J34" s="54"/>
      <c r="K34" s="13"/>
    </row>
    <row r="35" spans="1:11" ht="14.25" customHeight="1">
      <c r="A35" s="78"/>
      <c r="B35" s="67"/>
      <c r="C35" s="68"/>
      <c r="D35" s="68"/>
      <c r="E35" s="68"/>
      <c r="F35" s="69"/>
      <c r="G35" s="69"/>
      <c r="H35" s="70"/>
      <c r="I35" s="78"/>
      <c r="J35" s="54"/>
      <c r="K35" s="13"/>
    </row>
    <row r="36" spans="1:11" ht="14.25" customHeight="1">
      <c r="A36" s="78"/>
      <c r="B36" s="67"/>
      <c r="C36" s="68"/>
      <c r="D36" s="68"/>
      <c r="E36" s="68"/>
      <c r="F36" s="69"/>
      <c r="G36" s="69"/>
      <c r="H36" s="70"/>
      <c r="I36" s="78"/>
      <c r="J36" s="54"/>
      <c r="K36" s="13"/>
    </row>
    <row r="37" spans="1:11" ht="14.25" customHeight="1">
      <c r="A37" s="78"/>
      <c r="B37" s="67"/>
      <c r="C37" s="68"/>
      <c r="D37" s="68"/>
      <c r="E37" s="68"/>
      <c r="F37" s="69"/>
      <c r="G37" s="69"/>
      <c r="H37" s="70"/>
      <c r="I37" s="78"/>
      <c r="J37" s="54"/>
      <c r="K37" s="13"/>
    </row>
    <row r="38" spans="1:11" ht="14.25" customHeight="1">
      <c r="A38" s="78"/>
      <c r="B38" s="67"/>
      <c r="C38" s="68"/>
      <c r="D38" s="68"/>
      <c r="E38" s="68"/>
      <c r="F38" s="69"/>
      <c r="G38" s="69"/>
      <c r="H38" s="70"/>
      <c r="I38" s="78"/>
      <c r="J38" s="54"/>
      <c r="K38" s="13"/>
    </row>
    <row r="39" spans="1:11" ht="14.25" customHeight="1">
      <c r="A39" s="78"/>
      <c r="B39" s="67"/>
      <c r="C39" s="68"/>
      <c r="D39" s="68"/>
      <c r="E39" s="68"/>
      <c r="F39" s="69"/>
      <c r="G39" s="69"/>
      <c r="H39" s="70"/>
      <c r="I39" s="78"/>
      <c r="J39" s="54"/>
      <c r="K39" s="13"/>
    </row>
    <row r="40" spans="1:11" ht="14.25" customHeight="1">
      <c r="A40" s="78"/>
      <c r="B40" s="67"/>
      <c r="C40" s="68"/>
      <c r="D40" s="68"/>
      <c r="E40" s="68"/>
      <c r="F40" s="69"/>
      <c r="G40" s="69"/>
      <c r="H40" s="70"/>
      <c r="I40" s="78"/>
      <c r="J40" s="54"/>
      <c r="K40" s="13"/>
    </row>
    <row r="41" spans="1:11" ht="14.25" customHeight="1">
      <c r="A41" s="78"/>
      <c r="B41" s="67"/>
      <c r="C41" s="68"/>
      <c r="D41" s="68"/>
      <c r="E41" s="68"/>
      <c r="F41" s="69"/>
      <c r="G41" s="69"/>
      <c r="H41" s="70"/>
      <c r="I41" s="78"/>
      <c r="J41" s="54"/>
      <c r="K41" s="13"/>
    </row>
    <row r="42" spans="1:11" ht="14.25" customHeight="1">
      <c r="A42" s="78"/>
      <c r="B42" s="67"/>
      <c r="C42" s="68"/>
      <c r="D42" s="68"/>
      <c r="E42" s="68"/>
      <c r="F42" s="69"/>
      <c r="G42" s="69"/>
      <c r="H42" s="70"/>
      <c r="I42" s="78"/>
      <c r="J42" s="54"/>
      <c r="K42" s="13"/>
    </row>
    <row r="43" spans="1:11" ht="14.25" customHeight="1">
      <c r="A43" s="78"/>
      <c r="B43" s="67"/>
      <c r="C43" s="68"/>
      <c r="D43" s="68"/>
      <c r="E43" s="68"/>
      <c r="F43" s="69"/>
      <c r="G43" s="69"/>
      <c r="H43" s="70"/>
      <c r="I43" s="78"/>
      <c r="J43" s="54"/>
      <c r="K43" s="13"/>
    </row>
    <row r="44" spans="1:11" ht="14.25" customHeight="1">
      <c r="A44" s="78"/>
      <c r="B44" s="67"/>
      <c r="C44" s="68"/>
      <c r="D44" s="68"/>
      <c r="E44" s="68"/>
      <c r="F44" s="69"/>
      <c r="G44" s="69"/>
      <c r="H44" s="70"/>
      <c r="I44" s="78"/>
      <c r="J44" s="54"/>
      <c r="K44" s="13"/>
    </row>
    <row r="45" spans="1:11" ht="14.25" customHeight="1">
      <c r="A45" s="78"/>
      <c r="B45" s="67"/>
      <c r="C45" s="68"/>
      <c r="D45" s="68"/>
      <c r="E45" s="68"/>
      <c r="F45" s="69"/>
      <c r="G45" s="69"/>
      <c r="H45" s="70"/>
      <c r="I45" s="78"/>
      <c r="J45" s="54"/>
      <c r="K45" s="13"/>
    </row>
    <row r="46" spans="1:11" ht="14.25" customHeight="1">
      <c r="A46" s="78"/>
      <c r="B46" s="67"/>
      <c r="C46" s="68"/>
      <c r="D46" s="68"/>
      <c r="E46" s="68"/>
      <c r="F46" s="69"/>
      <c r="G46" s="69"/>
      <c r="H46" s="70"/>
      <c r="I46" s="78"/>
      <c r="J46" s="54"/>
      <c r="K46" s="13"/>
    </row>
    <row r="47" spans="1:11" ht="14.25" customHeight="1">
      <c r="A47" s="78"/>
      <c r="B47" s="67"/>
      <c r="C47" s="68"/>
      <c r="D47" s="68"/>
      <c r="E47" s="68"/>
      <c r="F47" s="69"/>
      <c r="G47" s="69"/>
      <c r="H47" s="70"/>
      <c r="I47" s="78"/>
      <c r="J47" s="54"/>
      <c r="K47" s="13"/>
    </row>
    <row r="48" spans="1:11" ht="14.25" customHeight="1">
      <c r="A48" s="78"/>
      <c r="B48" s="67"/>
      <c r="C48" s="68"/>
      <c r="D48" s="68"/>
      <c r="E48" s="68"/>
      <c r="F48" s="69"/>
      <c r="G48" s="69"/>
      <c r="H48" s="70"/>
      <c r="I48" s="78"/>
      <c r="J48" s="54"/>
      <c r="K48" s="13"/>
    </row>
    <row r="49" spans="1:11" ht="14.25" customHeight="1">
      <c r="A49" s="78"/>
      <c r="B49" s="67"/>
      <c r="C49" s="68"/>
      <c r="D49" s="68"/>
      <c r="E49" s="68"/>
      <c r="F49" s="69"/>
      <c r="G49" s="69"/>
      <c r="H49" s="70"/>
      <c r="I49" s="78"/>
      <c r="J49" s="54"/>
      <c r="K49" s="13"/>
    </row>
    <row r="50" spans="1:11" ht="14.25" customHeight="1">
      <c r="A50" s="78"/>
      <c r="B50" s="67"/>
      <c r="C50" s="68"/>
      <c r="D50" s="68"/>
      <c r="E50" s="68"/>
      <c r="F50" s="69"/>
      <c r="G50" s="69"/>
      <c r="H50" s="70"/>
      <c r="I50" s="78"/>
      <c r="J50" s="54"/>
      <c r="K50" s="13"/>
    </row>
    <row r="51" spans="1:11" ht="14.25" customHeight="1">
      <c r="A51" s="78"/>
      <c r="B51" s="67"/>
      <c r="C51" s="68"/>
      <c r="D51" s="68"/>
      <c r="E51" s="68"/>
      <c r="F51" s="69"/>
      <c r="G51" s="69"/>
      <c r="H51" s="70"/>
      <c r="I51" s="78"/>
      <c r="J51" s="54"/>
      <c r="K51" s="13"/>
    </row>
    <row r="52" spans="1:11" ht="14.25" customHeight="1">
      <c r="A52" s="78"/>
      <c r="B52" s="67"/>
      <c r="C52" s="68"/>
      <c r="D52" s="68"/>
      <c r="E52" s="68"/>
      <c r="F52" s="69"/>
      <c r="G52" s="69"/>
      <c r="H52" s="70"/>
      <c r="I52" s="78"/>
      <c r="J52" s="54"/>
      <c r="K52" s="13"/>
    </row>
    <row r="53" spans="1:11" ht="14.25" customHeight="1">
      <c r="A53" s="78"/>
      <c r="B53" s="67"/>
      <c r="C53" s="68"/>
      <c r="D53" s="68"/>
      <c r="E53" s="68"/>
      <c r="F53" s="69"/>
      <c r="G53" s="69"/>
      <c r="H53" s="70"/>
      <c r="I53" s="78"/>
      <c r="J53" s="54"/>
      <c r="K53" s="13"/>
    </row>
    <row r="54" spans="1:11" ht="14.25" customHeight="1">
      <c r="A54" s="78"/>
      <c r="B54" s="67"/>
      <c r="C54" s="68"/>
      <c r="D54" s="68"/>
      <c r="E54" s="68"/>
      <c r="F54" s="69"/>
      <c r="G54" s="69"/>
      <c r="H54" s="70"/>
      <c r="I54" s="78"/>
      <c r="J54" s="54"/>
      <c r="K54" s="13"/>
    </row>
    <row r="55" spans="1:11" ht="14.25" customHeight="1">
      <c r="A55" s="78"/>
      <c r="B55" s="67"/>
      <c r="C55" s="68"/>
      <c r="D55" s="68"/>
      <c r="E55" s="68"/>
      <c r="F55" s="69"/>
      <c r="G55" s="69"/>
      <c r="H55" s="70"/>
      <c r="I55" s="78"/>
      <c r="J55" s="54"/>
      <c r="K55" s="13"/>
    </row>
    <row r="56" spans="1:11" ht="14.25" customHeight="1">
      <c r="A56" s="78"/>
      <c r="B56" s="67"/>
      <c r="C56" s="68"/>
      <c r="D56" s="68"/>
      <c r="E56" s="68"/>
      <c r="F56" s="69"/>
      <c r="G56" s="69"/>
      <c r="H56" s="70"/>
      <c r="I56" s="78"/>
      <c r="J56" s="54"/>
      <c r="K56" s="13"/>
    </row>
    <row r="57" spans="1:11" ht="14.25" customHeight="1">
      <c r="A57" s="78"/>
      <c r="B57" s="67"/>
      <c r="C57" s="68"/>
      <c r="D57" s="68"/>
      <c r="E57" s="68"/>
      <c r="F57" s="69"/>
      <c r="G57" s="69"/>
      <c r="H57" s="70"/>
      <c r="I57" s="78"/>
      <c r="J57" s="54"/>
      <c r="K57" s="13"/>
    </row>
    <row r="58" spans="1:11" ht="14.25" customHeight="1">
      <c r="A58" s="78"/>
      <c r="B58" s="67"/>
      <c r="C58" s="68"/>
      <c r="D58" s="68"/>
      <c r="E58" s="68"/>
      <c r="F58" s="69"/>
      <c r="G58" s="69"/>
      <c r="H58" s="70"/>
      <c r="I58" s="78"/>
      <c r="J58" s="54"/>
      <c r="K58" s="13"/>
    </row>
    <row r="59" spans="1:11" ht="14.25" customHeight="1">
      <c r="A59" s="78"/>
      <c r="B59" s="67"/>
      <c r="C59" s="68"/>
      <c r="D59" s="68"/>
      <c r="E59" s="68"/>
      <c r="F59" s="69"/>
      <c r="G59" s="69"/>
      <c r="H59" s="70"/>
      <c r="I59" s="78"/>
      <c r="J59" s="54"/>
      <c r="K59" s="13"/>
    </row>
    <row r="60" spans="1:11" ht="14.25" customHeight="1">
      <c r="A60" s="78"/>
      <c r="B60" s="67"/>
      <c r="C60" s="68"/>
      <c r="D60" s="68"/>
      <c r="E60" s="68"/>
      <c r="F60" s="69"/>
      <c r="G60" s="69"/>
      <c r="H60" s="70"/>
      <c r="I60" s="78"/>
      <c r="J60" s="54"/>
      <c r="K60" s="13"/>
    </row>
    <row r="61" spans="1:11" ht="14.25" customHeight="1">
      <c r="A61" s="78"/>
      <c r="B61" s="67"/>
      <c r="C61" s="68"/>
      <c r="D61" s="68"/>
      <c r="E61" s="68"/>
      <c r="F61" s="69"/>
      <c r="G61" s="69"/>
      <c r="H61" s="70"/>
      <c r="I61" s="78"/>
      <c r="J61" s="54"/>
      <c r="K61" s="13"/>
    </row>
    <row r="62" spans="1:11" ht="14.25" customHeight="1">
      <c r="A62" s="78"/>
      <c r="B62" s="67"/>
      <c r="C62" s="68"/>
      <c r="D62" s="68"/>
      <c r="E62" s="68"/>
      <c r="F62" s="69"/>
      <c r="G62" s="69"/>
      <c r="H62" s="70"/>
      <c r="I62" s="78"/>
      <c r="J62" s="54"/>
      <c r="K62" s="13"/>
    </row>
    <row r="63" spans="1:11" ht="14.25" customHeight="1">
      <c r="A63" s="78"/>
      <c r="B63" s="67"/>
      <c r="C63" s="68"/>
      <c r="D63" s="68"/>
      <c r="E63" s="68"/>
      <c r="F63" s="69"/>
      <c r="G63" s="69"/>
      <c r="H63" s="70"/>
      <c r="I63" s="78"/>
      <c r="J63" s="54"/>
      <c r="K63" s="13"/>
    </row>
    <row r="64" spans="1:11" ht="14.25" customHeight="1">
      <c r="A64" s="78"/>
      <c r="B64" s="67"/>
      <c r="C64" s="68"/>
      <c r="D64" s="68"/>
      <c r="E64" s="68"/>
      <c r="F64" s="69"/>
      <c r="G64" s="69"/>
      <c r="H64" s="70"/>
      <c r="I64" s="78"/>
      <c r="J64" s="54"/>
      <c r="K64" s="13"/>
    </row>
    <row r="65" spans="1:11" ht="14.25" customHeight="1">
      <c r="A65" s="78"/>
      <c r="B65" s="67"/>
      <c r="C65" s="68"/>
      <c r="D65" s="68"/>
      <c r="E65" s="68"/>
      <c r="F65" s="69"/>
      <c r="G65" s="69"/>
      <c r="H65" s="70"/>
      <c r="I65" s="78"/>
      <c r="J65" s="54"/>
      <c r="K65" s="13"/>
    </row>
    <row r="66" spans="1:11" ht="14.25" customHeight="1">
      <c r="A66" s="78"/>
      <c r="B66" s="67"/>
      <c r="C66" s="68"/>
      <c r="D66" s="68"/>
      <c r="E66" s="68"/>
      <c r="F66" s="69"/>
      <c r="G66" s="69"/>
      <c r="H66" s="70"/>
      <c r="I66" s="78"/>
      <c r="J66" s="54"/>
      <c r="K66" s="13"/>
    </row>
    <row r="67" spans="1:11" ht="14.25" customHeight="1">
      <c r="A67" s="78"/>
      <c r="B67" s="67"/>
      <c r="C67" s="68"/>
      <c r="D67" s="68"/>
      <c r="E67" s="68"/>
      <c r="F67" s="69"/>
      <c r="G67" s="69"/>
      <c r="H67" s="70"/>
      <c r="I67" s="78"/>
      <c r="J67" s="54"/>
      <c r="K67" s="13"/>
    </row>
    <row r="68" spans="1:11" ht="14.25" customHeight="1">
      <c r="A68" s="78"/>
      <c r="B68" s="67"/>
      <c r="C68" s="68"/>
      <c r="D68" s="68"/>
      <c r="E68" s="68"/>
      <c r="F68" s="69"/>
      <c r="G68" s="69"/>
      <c r="H68" s="70"/>
      <c r="I68" s="78"/>
      <c r="J68" s="54"/>
      <c r="K68" s="13"/>
    </row>
    <row r="69" spans="1:11" ht="14.25" customHeight="1">
      <c r="A69" s="78"/>
      <c r="B69" s="67"/>
      <c r="C69" s="68"/>
      <c r="D69" s="68"/>
      <c r="E69" s="68"/>
      <c r="F69" s="69"/>
      <c r="G69" s="69"/>
      <c r="H69" s="70"/>
      <c r="I69" s="78"/>
      <c r="J69" s="54"/>
      <c r="K69" s="13"/>
    </row>
    <row r="70" spans="1:11" ht="14.25" customHeight="1">
      <c r="A70" s="78"/>
      <c r="B70" s="67"/>
      <c r="C70" s="68"/>
      <c r="D70" s="68"/>
      <c r="E70" s="68"/>
      <c r="F70" s="69"/>
      <c r="G70" s="69"/>
      <c r="H70" s="70"/>
      <c r="I70" s="78"/>
      <c r="J70" s="54"/>
      <c r="K70" s="13"/>
    </row>
    <row r="71" spans="1:11" ht="14.25" customHeight="1">
      <c r="A71" s="78"/>
      <c r="B71" s="67"/>
      <c r="C71" s="68"/>
      <c r="D71" s="68"/>
      <c r="E71" s="68"/>
      <c r="F71" s="69"/>
      <c r="G71" s="69"/>
      <c r="H71" s="70"/>
      <c r="I71" s="78"/>
      <c r="J71" s="54"/>
      <c r="K71" s="13"/>
    </row>
    <row r="72" spans="1:11" ht="14.25" customHeight="1">
      <c r="A72" s="78"/>
      <c r="B72" s="67"/>
      <c r="C72" s="68"/>
      <c r="D72" s="68"/>
      <c r="E72" s="68"/>
      <c r="F72" s="69"/>
      <c r="G72" s="69"/>
      <c r="H72" s="70"/>
      <c r="I72" s="78"/>
      <c r="J72" s="54"/>
      <c r="K72" s="13"/>
    </row>
    <row r="73" spans="1:11" ht="14.25" customHeight="1">
      <c r="A73" s="78"/>
      <c r="B73" s="67"/>
      <c r="C73" s="68"/>
      <c r="D73" s="68"/>
      <c r="E73" s="68"/>
      <c r="F73" s="69"/>
      <c r="G73" s="69"/>
      <c r="H73" s="70"/>
      <c r="I73" s="78"/>
      <c r="J73" s="54"/>
      <c r="K73" s="13"/>
    </row>
    <row r="74" spans="1:11" ht="14.25" customHeight="1">
      <c r="A74" s="78"/>
      <c r="B74" s="67"/>
      <c r="C74" s="68"/>
      <c r="D74" s="68"/>
      <c r="E74" s="68"/>
      <c r="F74" s="69"/>
      <c r="G74" s="69"/>
      <c r="H74" s="70"/>
      <c r="I74" s="78"/>
      <c r="J74" s="54"/>
      <c r="K74" s="13"/>
    </row>
    <row r="75" spans="1:11" ht="14.25" customHeight="1">
      <c r="A75" s="78"/>
      <c r="B75" s="67"/>
      <c r="C75" s="68"/>
      <c r="D75" s="68"/>
      <c r="E75" s="68"/>
      <c r="F75" s="69"/>
      <c r="G75" s="69"/>
      <c r="H75" s="70"/>
      <c r="I75" s="78"/>
      <c r="J75" s="54"/>
      <c r="K75" s="13"/>
    </row>
    <row r="76" spans="1:11" ht="14.25" customHeight="1">
      <c r="A76" s="78"/>
      <c r="B76" s="67"/>
      <c r="C76" s="68"/>
      <c r="D76" s="68"/>
      <c r="E76" s="68"/>
      <c r="F76" s="69"/>
      <c r="G76" s="69"/>
      <c r="H76" s="70"/>
      <c r="I76" s="78"/>
      <c r="J76" s="54"/>
      <c r="K76" s="13"/>
    </row>
    <row r="77" spans="1:11" ht="14.25" customHeight="1">
      <c r="A77" s="78"/>
      <c r="B77" s="67"/>
      <c r="C77" s="68"/>
      <c r="D77" s="68"/>
      <c r="E77" s="68"/>
      <c r="F77" s="69"/>
      <c r="G77" s="69"/>
      <c r="H77" s="70"/>
      <c r="I77" s="78"/>
      <c r="J77" s="54"/>
      <c r="K77" s="13"/>
    </row>
    <row r="78" spans="1:10" ht="14.25" customHeight="1">
      <c r="A78" s="79"/>
      <c r="B78" s="71"/>
      <c r="C78" s="72"/>
      <c r="D78" s="72"/>
      <c r="E78" s="72"/>
      <c r="F78" s="73"/>
      <c r="G78" s="73"/>
      <c r="H78" s="74"/>
      <c r="I78" s="79"/>
      <c r="J78" s="54"/>
    </row>
    <row r="79" spans="1:10" ht="14.25" customHeight="1">
      <c r="A79" s="79"/>
      <c r="B79" s="71"/>
      <c r="C79" s="72"/>
      <c r="D79" s="72"/>
      <c r="E79" s="72"/>
      <c r="F79" s="73"/>
      <c r="G79" s="73"/>
      <c r="H79" s="74"/>
      <c r="I79" s="79"/>
      <c r="J79" s="54"/>
    </row>
    <row r="80" spans="1:10" ht="14.25" customHeight="1">
      <c r="A80" s="79"/>
      <c r="B80" s="71"/>
      <c r="C80" s="72"/>
      <c r="D80" s="72"/>
      <c r="E80" s="72"/>
      <c r="F80" s="73"/>
      <c r="G80" s="73"/>
      <c r="H80" s="74"/>
      <c r="I80" s="79"/>
      <c r="J80" s="54"/>
    </row>
    <row r="81" spans="1:10" ht="14.25" customHeight="1">
      <c r="A81" s="79"/>
      <c r="B81" s="71"/>
      <c r="C81" s="72"/>
      <c r="D81" s="72"/>
      <c r="E81" s="72"/>
      <c r="F81" s="73"/>
      <c r="G81" s="73"/>
      <c r="H81" s="74"/>
      <c r="I81" s="79"/>
      <c r="J81" s="54"/>
    </row>
    <row r="82" spans="1:10" ht="14.25" customHeight="1">
      <c r="A82" s="79"/>
      <c r="B82" s="71"/>
      <c r="C82" s="72"/>
      <c r="D82" s="72"/>
      <c r="E82" s="72"/>
      <c r="F82" s="73"/>
      <c r="G82" s="73"/>
      <c r="H82" s="74"/>
      <c r="I82" s="79"/>
      <c r="J82" s="54"/>
    </row>
    <row r="83" spans="1:10" ht="14.25" customHeight="1">
      <c r="A83" s="79"/>
      <c r="B83" s="71"/>
      <c r="C83" s="72"/>
      <c r="D83" s="72"/>
      <c r="E83" s="72"/>
      <c r="F83" s="73"/>
      <c r="G83" s="73"/>
      <c r="H83" s="74"/>
      <c r="I83" s="79"/>
      <c r="J83" s="54"/>
    </row>
    <row r="84" spans="1:10" ht="14.25" customHeight="1">
      <c r="A84" s="79"/>
      <c r="B84" s="71"/>
      <c r="C84" s="72"/>
      <c r="D84" s="72"/>
      <c r="E84" s="72"/>
      <c r="F84" s="73"/>
      <c r="G84" s="73"/>
      <c r="H84" s="74"/>
      <c r="I84" s="79"/>
      <c r="J84" s="54"/>
    </row>
    <row r="85" spans="1:10" ht="14.25" customHeight="1">
      <c r="A85" s="79"/>
      <c r="B85" s="71"/>
      <c r="C85" s="72"/>
      <c r="D85" s="72"/>
      <c r="E85" s="72"/>
      <c r="F85" s="73"/>
      <c r="G85" s="73"/>
      <c r="H85" s="74"/>
      <c r="I85" s="79"/>
      <c r="J85" s="54"/>
    </row>
    <row r="86" spans="1:10" ht="14.25" customHeight="1">
      <c r="A86" s="79"/>
      <c r="B86" s="71"/>
      <c r="C86" s="72"/>
      <c r="D86" s="72"/>
      <c r="E86" s="72"/>
      <c r="F86" s="73"/>
      <c r="G86" s="73"/>
      <c r="H86" s="74"/>
      <c r="I86" s="79"/>
      <c r="J86" s="54"/>
    </row>
    <row r="87" spans="1:10" ht="14.25" customHeight="1">
      <c r="A87" s="79"/>
      <c r="B87" s="71"/>
      <c r="C87" s="72"/>
      <c r="D87" s="72"/>
      <c r="E87" s="72"/>
      <c r="F87" s="73"/>
      <c r="G87" s="73"/>
      <c r="H87" s="74"/>
      <c r="I87" s="79"/>
      <c r="J87" s="54"/>
    </row>
    <row r="88" spans="1:10" ht="14.25" customHeight="1">
      <c r="A88" s="79"/>
      <c r="B88" s="71"/>
      <c r="C88" s="72"/>
      <c r="D88" s="72"/>
      <c r="E88" s="72"/>
      <c r="F88" s="73"/>
      <c r="G88" s="73"/>
      <c r="H88" s="74"/>
      <c r="I88" s="79"/>
      <c r="J88" s="54"/>
    </row>
    <row r="89" spans="1:10" ht="14.25" customHeight="1">
      <c r="A89" s="79"/>
      <c r="B89" s="71"/>
      <c r="C89" s="72"/>
      <c r="D89" s="72"/>
      <c r="E89" s="72"/>
      <c r="F89" s="73"/>
      <c r="G89" s="73"/>
      <c r="H89" s="74"/>
      <c r="I89" s="79"/>
      <c r="J89" s="54"/>
    </row>
    <row r="90" spans="1:10" ht="14.25" customHeight="1">
      <c r="A90" s="79"/>
      <c r="B90" s="71"/>
      <c r="C90" s="72"/>
      <c r="D90" s="72"/>
      <c r="E90" s="72"/>
      <c r="F90" s="73"/>
      <c r="G90" s="73"/>
      <c r="H90" s="74"/>
      <c r="I90" s="79"/>
      <c r="J90" s="54"/>
    </row>
    <row r="91" spans="1:10" ht="14.25" customHeight="1">
      <c r="A91" s="79"/>
      <c r="B91" s="71"/>
      <c r="C91" s="72"/>
      <c r="D91" s="72"/>
      <c r="E91" s="72"/>
      <c r="F91" s="73"/>
      <c r="G91" s="73"/>
      <c r="H91" s="74"/>
      <c r="I91" s="79"/>
      <c r="J91" s="54"/>
    </row>
    <row r="92" spans="1:10" ht="14.25" customHeight="1">
      <c r="A92" s="79"/>
      <c r="B92" s="71"/>
      <c r="C92" s="72"/>
      <c r="D92" s="72"/>
      <c r="E92" s="72"/>
      <c r="F92" s="73"/>
      <c r="G92" s="73"/>
      <c r="H92" s="74"/>
      <c r="I92" s="79"/>
      <c r="J92" s="54"/>
    </row>
    <row r="93" spans="1:10" ht="14.25" customHeight="1">
      <c r="A93" s="79"/>
      <c r="B93" s="71"/>
      <c r="C93" s="72"/>
      <c r="D93" s="72"/>
      <c r="E93" s="72"/>
      <c r="F93" s="73"/>
      <c r="G93" s="73"/>
      <c r="H93" s="74"/>
      <c r="I93" s="79"/>
      <c r="J93" s="54"/>
    </row>
    <row r="94" spans="1:10" ht="14.25" customHeight="1">
      <c r="A94" s="79"/>
      <c r="B94" s="71"/>
      <c r="C94" s="72"/>
      <c r="D94" s="72"/>
      <c r="E94" s="72"/>
      <c r="F94" s="73"/>
      <c r="G94" s="73"/>
      <c r="H94" s="74"/>
      <c r="I94" s="79"/>
      <c r="J94" s="54"/>
    </row>
    <row r="95" spans="1:10" ht="14.25" customHeight="1">
      <c r="A95" s="79"/>
      <c r="B95" s="71"/>
      <c r="C95" s="72"/>
      <c r="D95" s="72"/>
      <c r="E95" s="72"/>
      <c r="F95" s="73"/>
      <c r="G95" s="73"/>
      <c r="H95" s="74"/>
      <c r="I95" s="79"/>
      <c r="J95" s="54"/>
    </row>
    <row r="96" spans="1:10" ht="14.25" customHeight="1">
      <c r="A96" s="79"/>
      <c r="B96" s="71"/>
      <c r="C96" s="72"/>
      <c r="D96" s="72"/>
      <c r="E96" s="72"/>
      <c r="F96" s="73"/>
      <c r="G96" s="73"/>
      <c r="H96" s="74"/>
      <c r="I96" s="79"/>
      <c r="J96" s="54"/>
    </row>
    <row r="97" spans="1:10" ht="14.25" customHeight="1">
      <c r="A97" s="79"/>
      <c r="B97" s="71"/>
      <c r="C97" s="72"/>
      <c r="D97" s="72"/>
      <c r="E97" s="72"/>
      <c r="F97" s="73"/>
      <c r="G97" s="73"/>
      <c r="H97" s="74"/>
      <c r="I97" s="79"/>
      <c r="J97" s="54"/>
    </row>
    <row r="98" spans="1:10" ht="14.25" customHeight="1">
      <c r="A98" s="79"/>
      <c r="B98" s="71"/>
      <c r="C98" s="72"/>
      <c r="D98" s="72"/>
      <c r="E98" s="72"/>
      <c r="F98" s="73"/>
      <c r="G98" s="73"/>
      <c r="H98" s="74"/>
      <c r="I98" s="79"/>
      <c r="J98" s="54"/>
    </row>
    <row r="99" spans="1:10" ht="14.25" customHeight="1">
      <c r="A99" s="79"/>
      <c r="B99" s="71"/>
      <c r="C99" s="72"/>
      <c r="D99" s="72"/>
      <c r="E99" s="72"/>
      <c r="F99" s="73"/>
      <c r="G99" s="73"/>
      <c r="H99" s="74"/>
      <c r="I99" s="79"/>
      <c r="J99" s="54"/>
    </row>
    <row r="100" spans="1:10" ht="14.25" customHeight="1">
      <c r="A100" s="79"/>
      <c r="B100" s="71"/>
      <c r="C100" s="72"/>
      <c r="D100" s="72"/>
      <c r="E100" s="72"/>
      <c r="F100" s="73"/>
      <c r="G100" s="73"/>
      <c r="H100" s="74"/>
      <c r="I100" s="79"/>
      <c r="J100" s="54"/>
    </row>
    <row r="101" spans="1:10" ht="14.25" customHeight="1">
      <c r="A101" s="79"/>
      <c r="B101" s="71"/>
      <c r="C101" s="72"/>
      <c r="D101" s="72"/>
      <c r="E101" s="72"/>
      <c r="F101" s="73"/>
      <c r="G101" s="73"/>
      <c r="H101" s="74"/>
      <c r="I101" s="79"/>
      <c r="J101" s="54"/>
    </row>
    <row r="102" spans="1:10" ht="14.25" customHeight="1">
      <c r="A102" s="79"/>
      <c r="B102" s="71"/>
      <c r="C102" s="72"/>
      <c r="D102" s="72"/>
      <c r="E102" s="72"/>
      <c r="F102" s="73"/>
      <c r="G102" s="73"/>
      <c r="H102" s="74"/>
      <c r="I102" s="79"/>
      <c r="J102" s="54"/>
    </row>
    <row r="103" spans="1:10" ht="14.25" customHeight="1">
      <c r="A103" s="79"/>
      <c r="B103" s="71"/>
      <c r="C103" s="72"/>
      <c r="D103" s="72"/>
      <c r="E103" s="72"/>
      <c r="F103" s="73"/>
      <c r="G103" s="73"/>
      <c r="H103" s="74"/>
      <c r="I103" s="79"/>
      <c r="J103" s="54"/>
    </row>
    <row r="104" spans="1:10" ht="14.25" customHeight="1">
      <c r="A104" s="79"/>
      <c r="B104" s="71"/>
      <c r="C104" s="72"/>
      <c r="D104" s="72"/>
      <c r="E104" s="72"/>
      <c r="F104" s="73"/>
      <c r="G104" s="73"/>
      <c r="H104" s="74"/>
      <c r="I104" s="79"/>
      <c r="J104" s="54"/>
    </row>
    <row r="105" spans="1:10" ht="14.25" customHeight="1">
      <c r="A105" s="79"/>
      <c r="B105" s="71"/>
      <c r="C105" s="72"/>
      <c r="D105" s="72"/>
      <c r="E105" s="72"/>
      <c r="F105" s="73"/>
      <c r="G105" s="73"/>
      <c r="H105" s="74"/>
      <c r="I105" s="79"/>
      <c r="J105" s="54"/>
    </row>
    <row r="106" spans="1:10" ht="14.25" customHeight="1">
      <c r="A106" s="79"/>
      <c r="B106" s="71"/>
      <c r="C106" s="72"/>
      <c r="D106" s="72"/>
      <c r="E106" s="72"/>
      <c r="F106" s="73"/>
      <c r="G106" s="73"/>
      <c r="H106" s="74"/>
      <c r="I106" s="79"/>
      <c r="J106" s="54"/>
    </row>
    <row r="107" spans="1:10" ht="14.25" customHeight="1">
      <c r="A107" s="79"/>
      <c r="B107" s="71"/>
      <c r="C107" s="72"/>
      <c r="D107" s="72"/>
      <c r="E107" s="72"/>
      <c r="F107" s="73"/>
      <c r="G107" s="73"/>
      <c r="H107" s="74"/>
      <c r="I107" s="79"/>
      <c r="J107" s="54"/>
    </row>
    <row r="108" spans="1:10" ht="14.25" customHeight="1">
      <c r="A108" s="79"/>
      <c r="B108" s="71"/>
      <c r="C108" s="72"/>
      <c r="D108" s="72"/>
      <c r="E108" s="72"/>
      <c r="F108" s="73"/>
      <c r="G108" s="73"/>
      <c r="H108" s="74"/>
      <c r="I108" s="79"/>
      <c r="J108" s="54"/>
    </row>
    <row r="109" spans="1:10" ht="14.25" customHeight="1">
      <c r="A109" s="79"/>
      <c r="B109" s="71"/>
      <c r="C109" s="72"/>
      <c r="D109" s="72"/>
      <c r="E109" s="72"/>
      <c r="F109" s="73"/>
      <c r="G109" s="73"/>
      <c r="H109" s="74"/>
      <c r="I109" s="79"/>
      <c r="J109" s="54"/>
    </row>
    <row r="110" spans="1:10" ht="14.25" customHeight="1">
      <c r="A110" s="79"/>
      <c r="B110" s="71"/>
      <c r="C110" s="72"/>
      <c r="D110" s="72"/>
      <c r="E110" s="72"/>
      <c r="F110" s="73"/>
      <c r="G110" s="73"/>
      <c r="H110" s="74"/>
      <c r="I110" s="79"/>
      <c r="J110" s="54"/>
    </row>
    <row r="111" spans="1:10" ht="14.25" customHeight="1">
      <c r="A111" s="79"/>
      <c r="B111" s="71"/>
      <c r="C111" s="72"/>
      <c r="D111" s="72"/>
      <c r="E111" s="72"/>
      <c r="F111" s="73"/>
      <c r="G111" s="73"/>
      <c r="H111" s="74"/>
      <c r="I111" s="79"/>
      <c r="J111" s="54"/>
    </row>
    <row r="112" spans="1:10" ht="14.25" customHeight="1">
      <c r="A112" s="79"/>
      <c r="B112" s="71"/>
      <c r="C112" s="72"/>
      <c r="D112" s="72"/>
      <c r="E112" s="72"/>
      <c r="F112" s="73"/>
      <c r="G112" s="73"/>
      <c r="H112" s="74"/>
      <c r="I112" s="79"/>
      <c r="J112" s="54"/>
    </row>
    <row r="113" spans="1:10" ht="14.25" customHeight="1">
      <c r="A113" s="79"/>
      <c r="B113" s="71"/>
      <c r="C113" s="72"/>
      <c r="D113" s="72"/>
      <c r="E113" s="72"/>
      <c r="F113" s="73"/>
      <c r="G113" s="73"/>
      <c r="H113" s="74"/>
      <c r="I113" s="79"/>
      <c r="J113" s="54"/>
    </row>
    <row r="114" spans="1:10" ht="14.25" customHeight="1">
      <c r="A114" s="79"/>
      <c r="B114" s="71"/>
      <c r="C114" s="72"/>
      <c r="D114" s="72"/>
      <c r="E114" s="72"/>
      <c r="F114" s="73"/>
      <c r="G114" s="73"/>
      <c r="H114" s="74"/>
      <c r="I114" s="79"/>
      <c r="J114" s="54"/>
    </row>
    <row r="115" spans="1:10" ht="14.25" customHeight="1">
      <c r="A115" s="79"/>
      <c r="B115" s="71"/>
      <c r="C115" s="72"/>
      <c r="D115" s="72"/>
      <c r="E115" s="72"/>
      <c r="F115" s="73"/>
      <c r="G115" s="73"/>
      <c r="H115" s="74"/>
      <c r="I115" s="79"/>
      <c r="J115" s="54"/>
    </row>
    <row r="116" spans="1:10" ht="14.25" customHeight="1">
      <c r="A116" s="79"/>
      <c r="B116" s="71"/>
      <c r="C116" s="72"/>
      <c r="D116" s="72"/>
      <c r="E116" s="72"/>
      <c r="F116" s="73"/>
      <c r="G116" s="73"/>
      <c r="H116" s="74"/>
      <c r="I116" s="79"/>
      <c r="J116" s="54"/>
    </row>
    <row r="117" spans="1:10" ht="14.25" customHeight="1">
      <c r="A117" s="79"/>
      <c r="B117" s="71"/>
      <c r="C117" s="72"/>
      <c r="D117" s="72"/>
      <c r="E117" s="72"/>
      <c r="F117" s="73"/>
      <c r="G117" s="73"/>
      <c r="H117" s="74"/>
      <c r="I117" s="79"/>
      <c r="J117" s="54"/>
    </row>
    <row r="118" spans="1:11" ht="14.25" customHeight="1">
      <c r="A118" s="78"/>
      <c r="B118" s="67"/>
      <c r="C118" s="68"/>
      <c r="D118" s="68"/>
      <c r="E118" s="68"/>
      <c r="F118" s="80"/>
      <c r="G118" s="80"/>
      <c r="H118" s="70"/>
      <c r="I118" s="78"/>
      <c r="J118" s="54"/>
      <c r="K118" s="13"/>
    </row>
    <row r="119" spans="1:11" ht="14.25" customHeight="1">
      <c r="A119" s="78"/>
      <c r="B119" s="67"/>
      <c r="C119" s="68"/>
      <c r="D119" s="68"/>
      <c r="E119" s="68"/>
      <c r="F119" s="69"/>
      <c r="G119" s="69"/>
      <c r="H119" s="70"/>
      <c r="I119" s="78"/>
      <c r="J119" s="54"/>
      <c r="K119" s="13"/>
    </row>
    <row r="120" spans="1:10" ht="14.25" customHeight="1">
      <c r="A120" s="78"/>
      <c r="B120" s="67"/>
      <c r="C120" s="68"/>
      <c r="D120" s="68"/>
      <c r="E120" s="68"/>
      <c r="F120" s="69"/>
      <c r="G120" s="69"/>
      <c r="H120" s="70"/>
      <c r="I120" s="78"/>
      <c r="J120" s="54"/>
    </row>
    <row r="121" spans="1:11" ht="14.25" customHeight="1">
      <c r="A121" s="78"/>
      <c r="B121" s="67"/>
      <c r="C121" s="68"/>
      <c r="D121" s="68"/>
      <c r="E121" s="68"/>
      <c r="F121" s="69"/>
      <c r="G121" s="69"/>
      <c r="H121" s="70"/>
      <c r="I121" s="78"/>
      <c r="J121" s="54"/>
      <c r="K121" s="13"/>
    </row>
    <row r="122" spans="1:10" ht="14.25" customHeight="1">
      <c r="A122" s="78"/>
      <c r="B122" s="67"/>
      <c r="C122" s="68"/>
      <c r="D122" s="68"/>
      <c r="E122" s="68"/>
      <c r="F122" s="80"/>
      <c r="G122" s="80"/>
      <c r="H122" s="81"/>
      <c r="I122" s="78"/>
      <c r="J122" s="54"/>
    </row>
    <row r="123" spans="1:10" ht="14.25" customHeight="1">
      <c r="A123" s="78"/>
      <c r="B123" s="67"/>
      <c r="C123" s="68"/>
      <c r="D123" s="68"/>
      <c r="E123" s="68"/>
      <c r="F123" s="69"/>
      <c r="G123" s="69"/>
      <c r="H123" s="70"/>
      <c r="I123" s="78"/>
      <c r="J123" s="54"/>
    </row>
    <row r="124" spans="1:11" ht="14.25" customHeight="1">
      <c r="A124" s="78"/>
      <c r="B124" s="67"/>
      <c r="C124" s="68"/>
      <c r="D124" s="68"/>
      <c r="E124" s="68"/>
      <c r="F124" s="69"/>
      <c r="G124" s="69"/>
      <c r="H124" s="70"/>
      <c r="I124" s="78"/>
      <c r="J124" s="54"/>
      <c r="K124" s="13"/>
    </row>
    <row r="125" spans="1:10" ht="14.25" customHeight="1">
      <c r="A125" s="78"/>
      <c r="B125" s="67"/>
      <c r="C125" s="68"/>
      <c r="D125" s="68"/>
      <c r="E125" s="68"/>
      <c r="F125" s="80"/>
      <c r="G125" s="80"/>
      <c r="H125" s="81"/>
      <c r="I125" s="78"/>
      <c r="J125" s="54"/>
    </row>
    <row r="126" spans="1:10" ht="14.25" customHeight="1">
      <c r="A126" s="78"/>
      <c r="B126" s="67"/>
      <c r="C126" s="68"/>
      <c r="D126" s="68"/>
      <c r="E126" s="68"/>
      <c r="F126" s="69"/>
      <c r="G126" s="69"/>
      <c r="H126" s="70"/>
      <c r="I126" s="78"/>
      <c r="J126" s="54"/>
    </row>
    <row r="127" spans="1:10" ht="14.25" customHeight="1">
      <c r="A127" s="78"/>
      <c r="B127" s="67"/>
      <c r="C127" s="68"/>
      <c r="D127" s="68"/>
      <c r="E127" s="68"/>
      <c r="F127" s="69"/>
      <c r="G127" s="69"/>
      <c r="H127" s="70"/>
      <c r="I127" s="78"/>
      <c r="J127" s="54"/>
    </row>
    <row r="128" spans="1:10" ht="14.25" customHeight="1">
      <c r="A128" s="78"/>
      <c r="B128" s="67"/>
      <c r="C128" s="68"/>
      <c r="D128" s="68"/>
      <c r="E128" s="68"/>
      <c r="F128" s="69"/>
      <c r="G128" s="69"/>
      <c r="H128" s="70"/>
      <c r="I128" s="78"/>
      <c r="J128" s="54"/>
    </row>
    <row r="129" spans="1:10" ht="14.25" customHeight="1">
      <c r="A129" s="78"/>
      <c r="B129" s="67"/>
      <c r="C129" s="68"/>
      <c r="D129" s="68"/>
      <c r="E129" s="68"/>
      <c r="F129" s="69"/>
      <c r="G129" s="69"/>
      <c r="H129" s="70"/>
      <c r="I129" s="78"/>
      <c r="J129" s="54"/>
    </row>
    <row r="130" ht="15" customHeight="1"/>
    <row r="131" ht="15" customHeight="1"/>
    <row r="132" ht="15" customHeight="1"/>
    <row r="133" ht="15" customHeight="1"/>
    <row r="134" ht="15" customHeight="1"/>
    <row r="135" ht="15" customHeight="1">
      <c r="A135" s="219"/>
    </row>
    <row r="136" ht="15" customHeight="1">
      <c r="A136" s="219"/>
    </row>
    <row r="137" ht="15" customHeight="1">
      <c r="A137" s="219"/>
    </row>
    <row r="138" ht="15" customHeight="1">
      <c r="A138" s="219"/>
    </row>
    <row r="139" ht="15" customHeight="1">
      <c r="A139" s="219"/>
    </row>
    <row r="140" ht="15" customHeight="1">
      <c r="A140" s="219"/>
    </row>
    <row r="141" ht="15" customHeight="1">
      <c r="A141" s="219"/>
    </row>
    <row r="142" ht="15" customHeight="1">
      <c r="A142" s="219"/>
    </row>
    <row r="143" ht="15" customHeight="1">
      <c r="A143" s="219"/>
    </row>
    <row r="144" ht="15" customHeight="1">
      <c r="A144" s="219"/>
    </row>
    <row r="145" ht="15" customHeight="1">
      <c r="A145" s="219"/>
    </row>
    <row r="146" ht="15" customHeight="1">
      <c r="A146" s="219"/>
    </row>
    <row r="147" ht="15.75">
      <c r="A147" s="219"/>
    </row>
    <row r="148" ht="15.75">
      <c r="A148" s="219"/>
    </row>
    <row r="149" ht="15.75">
      <c r="A149" s="219"/>
    </row>
    <row r="150" ht="15.75">
      <c r="A150" s="219"/>
    </row>
    <row r="151" ht="15.75">
      <c r="A151" s="219"/>
    </row>
  </sheetData>
  <sheetProtection/>
  <autoFilter ref="A6:J121"/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40" sqref="M40"/>
    </sheetView>
  </sheetViews>
  <sheetFormatPr defaultColWidth="9.140625" defaultRowHeight="14.25" customHeight="1" outlineLevelCol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7" width="6.8515625" style="2" customWidth="1"/>
    <col min="8" max="10" width="6.8515625" style="2" hidden="1" customWidth="1" outlineLevel="1"/>
    <col min="11" max="11" width="8.8515625" style="8" customWidth="1" collapsed="1"/>
  </cols>
  <sheetData>
    <row r="1" ht="14.25" customHeight="1">
      <c r="E1" s="15"/>
    </row>
    <row r="2" spans="1:11" ht="14.25" customHeight="1">
      <c r="A2" s="282" t="str">
        <f>Startlist!$F2</f>
        <v>Lõuna-Eesti Rahvaralli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4.25" customHeight="1">
      <c r="A3" s="283" t="str">
        <f>Startlist!$F3</f>
        <v>16.09.2023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14.25" customHeight="1">
      <c r="A4" s="283" t="str">
        <f>Startlist!$F4</f>
        <v>Haanja, Võrumaa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29.25" customHeight="1">
      <c r="A5" s="9" t="s">
        <v>667</v>
      </c>
      <c r="E5" s="15"/>
      <c r="F5" s="284" t="s">
        <v>673</v>
      </c>
      <c r="G5" s="285"/>
      <c r="H5" s="285"/>
      <c r="I5" s="285"/>
      <c r="J5" s="286"/>
      <c r="K5" s="287" t="s">
        <v>743</v>
      </c>
    </row>
    <row r="6" spans="1:11" s="85" customFormat="1" ht="14.25" customHeight="1">
      <c r="A6" s="86" t="s">
        <v>741</v>
      </c>
      <c r="B6" s="87" t="s">
        <v>686</v>
      </c>
      <c r="C6" s="88" t="s">
        <v>687</v>
      </c>
      <c r="D6" s="89" t="s">
        <v>688</v>
      </c>
      <c r="E6" s="89" t="s">
        <v>690</v>
      </c>
      <c r="F6" s="90">
        <v>1</v>
      </c>
      <c r="G6" s="90">
        <v>2</v>
      </c>
      <c r="H6" s="90">
        <v>3</v>
      </c>
      <c r="I6" s="90">
        <v>4</v>
      </c>
      <c r="J6" s="90">
        <v>5</v>
      </c>
      <c r="K6" s="288"/>
    </row>
    <row r="7" spans="1:11" s="85" customFormat="1" ht="14.25" customHeight="1">
      <c r="A7" s="83">
        <v>1</v>
      </c>
      <c r="B7" s="166" t="str">
        <f>VLOOKUP($A7,Startlist!$B:$H,2,FALSE)</f>
        <v>J16</v>
      </c>
      <c r="C7" s="167" t="str">
        <f>VLOOKUP($A7,Startlist!$B:$H,3,FALSE)</f>
        <v>Henry Heinam</v>
      </c>
      <c r="D7" s="167" t="str">
        <f>VLOOKUP($A7,Startlist!$B:$H,4,FALSE)</f>
        <v>Urmo Heinam</v>
      </c>
      <c r="E7" s="167" t="str">
        <f>VLOOKUP($A7,Startlist!$B:$H,7,FALSE)</f>
        <v>BMW 316</v>
      </c>
      <c r="F7" s="84">
        <f>IF(SUMIF('Other Penalties Details'!$A:$A,$A7,'Other Penalties Details'!$B:$B)&gt;0,SUMIF('Other Penalties Details'!$A:$A,$A7,'Other Penalties Details'!$B:$B),"")</f>
        <v>10</v>
      </c>
      <c r="G7" s="84">
        <f>IF(SUMIF('Other Penalties Details'!$A:$A,$A7,'Other Penalties Details'!$C:$C)&gt;0,SUMIF('Other Penalties Details'!$A:$A,$A7,'Other Penalties Details'!$C:$C),"")</f>
      </c>
      <c r="H7" s="84">
        <f>IF(SUMIF('Other Penalties Details'!$A:$A,$A7,'Other Penalties Details'!$D:$D)&gt;0,SUMIF('Other Penalties Details'!$A:$A,$A7,'Other Penalties Details'!$D:$D),"")</f>
      </c>
      <c r="I7" s="84">
        <f>IF(SUMIF('Other Penalties Details'!$A:$A,$A7,'Other Penalties Details'!$E:$E)&gt;0,SUMIF('Other Penalties Details'!$A:$A,$A7,'Other Penalties Details'!$E:$E),"")</f>
      </c>
      <c r="J7" s="84">
        <f>IF(SUMIF('Other Penalties Details'!$A:$A,$A7,'Other Penalties Details'!$F:$F)&gt;0,SUMIF('Other Penalties Details'!$A:$A,$A7,'Other Penalties Details'!$F:$F),"")</f>
      </c>
      <c r="K7" s="83" t="str">
        <f>IF(SUM(F7:J7)=0,"",INT(SUM(F7:J7)/60)&amp;":"&amp;IF(SUM(F7:J7)=INT(SUM(F7:J7)/60)*60,"0","")&amp;SUM(F7:J7)-INT(SUM(F7:J7)/60)*60)</f>
        <v>0:10</v>
      </c>
    </row>
    <row r="8" spans="1:11" s="85" customFormat="1" ht="14.25" customHeight="1">
      <c r="A8" s="83">
        <v>2</v>
      </c>
      <c r="B8" s="166" t="str">
        <f>VLOOKUP($A8,Startlist!$B:$H,2,FALSE)</f>
        <v>J16</v>
      </c>
      <c r="C8" s="167" t="str">
        <f>VLOOKUP($A8,Startlist!$B:$H,3,FALSE)</f>
        <v>Jako Samm</v>
      </c>
      <c r="D8" s="167" t="str">
        <f>VLOOKUP($A8,Startlist!$B:$H,4,FALSE)</f>
        <v>Kaimar Taal</v>
      </c>
      <c r="E8" s="167" t="str">
        <f>VLOOKUP($A8,Startlist!$B:$H,7,FALSE)</f>
        <v>Citroen C2</v>
      </c>
      <c r="F8" s="84">
        <f>IF(SUMIF('Other Penalties Details'!$A:$A,$A8,'Other Penalties Details'!$B:$B)&gt;0,SUMIF('Other Penalties Details'!$A:$A,$A8,'Other Penalties Details'!$B:$B),"")</f>
      </c>
      <c r="G8" s="84">
        <f>IF(SUMIF('Other Penalties Details'!$A:$A,$A8,'Other Penalties Details'!$C:$C)&gt;0,SUMIF('Other Penalties Details'!$A:$A,$A8,'Other Penalties Details'!$C:$C),"")</f>
      </c>
      <c r="H8" s="84">
        <f>IF(SUMIF('Other Penalties Details'!$A:$A,$A8,'Other Penalties Details'!$D:$D)&gt;0,SUMIF('Other Penalties Details'!$A:$A,$A8,'Other Penalties Details'!$D:$D),"")</f>
      </c>
      <c r="I8" s="84">
        <f>IF(SUMIF('Other Penalties Details'!$A:$A,$A8,'Other Penalties Details'!$E:$E)&gt;0,SUMIF('Other Penalties Details'!$A:$A,$A8,'Other Penalties Details'!$E:$E),"")</f>
      </c>
      <c r="J8" s="84">
        <f>IF(SUMIF('Other Penalties Details'!$A:$A,$A8,'Other Penalties Details'!$F:$F)&gt;0,SUMIF('Other Penalties Details'!$A:$A,$A8,'Other Penalties Details'!$F:$F),"")</f>
      </c>
      <c r="K8" s="83">
        <f aca="true" t="shared" si="0" ref="K8:K71">IF(SUM(F8:J8)=0,"",INT(SUM(F8:J8)/60)&amp;":"&amp;IF(SUM(F8:J8)=INT(SUM(F8:J8)/60)*60,"0","")&amp;SUM(F8:J8)-INT(SUM(F8:J8)/60)*60)</f>
      </c>
    </row>
    <row r="9" spans="1:11" s="85" customFormat="1" ht="14.25" customHeight="1">
      <c r="A9" s="83">
        <v>3</v>
      </c>
      <c r="B9" s="166" t="str">
        <f>VLOOKUP($A9,Startlist!$B:$H,2,FALSE)</f>
        <v>J16</v>
      </c>
      <c r="C9" s="167" t="str">
        <f>VLOOKUP($A9,Startlist!$B:$H,3,FALSE)</f>
        <v>Kaspar Kaasik</v>
      </c>
      <c r="D9" s="167" t="str">
        <f>VLOOKUP($A9,Startlist!$B:$H,4,FALSE)</f>
        <v>Kris Antsmaa</v>
      </c>
      <c r="E9" s="167" t="str">
        <f>VLOOKUP($A9,Startlist!$B:$H,7,FALSE)</f>
        <v>Ford Fiesta</v>
      </c>
      <c r="F9" s="84">
        <f>IF(SUMIF('Other Penalties Details'!$A:$A,$A9,'Other Penalties Details'!$B:$B)&gt;0,SUMIF('Other Penalties Details'!$A:$A,$A9,'Other Penalties Details'!$B:$B),"")</f>
        <v>20</v>
      </c>
      <c r="G9" s="84">
        <f>IF(SUMIF('Other Penalties Details'!$A:$A,$A9,'Other Penalties Details'!$C:$C)&gt;0,SUMIF('Other Penalties Details'!$A:$A,$A9,'Other Penalties Details'!$C:$C),"")</f>
      </c>
      <c r="H9" s="84">
        <f>IF(SUMIF('Other Penalties Details'!$A:$A,$A9,'Other Penalties Details'!$D:$D)&gt;0,SUMIF('Other Penalties Details'!$A:$A,$A9,'Other Penalties Details'!$D:$D),"")</f>
      </c>
      <c r="I9" s="84">
        <f>IF(SUMIF('Other Penalties Details'!$A:$A,$A9,'Other Penalties Details'!$E:$E)&gt;0,SUMIF('Other Penalties Details'!$A:$A,$A9,'Other Penalties Details'!$E:$E),"")</f>
      </c>
      <c r="J9" s="84">
        <f>IF(SUMIF('Other Penalties Details'!$A:$A,$A9,'Other Penalties Details'!$F:$F)&gt;0,SUMIF('Other Penalties Details'!$A:$A,$A9,'Other Penalties Details'!$F:$F),"")</f>
      </c>
      <c r="K9" s="83" t="str">
        <f t="shared" si="0"/>
        <v>0:20</v>
      </c>
    </row>
    <row r="10" spans="1:11" s="85" customFormat="1" ht="14.25" customHeight="1">
      <c r="A10" s="83">
        <v>4</v>
      </c>
      <c r="B10" s="166" t="str">
        <f>VLOOKUP($A10,Startlist!$B:$H,2,FALSE)</f>
        <v>J18</v>
      </c>
      <c r="C10" s="167" t="str">
        <f>VLOOKUP($A10,Startlist!$B:$H,3,FALSE)</f>
        <v>Mart Sermann</v>
      </c>
      <c r="D10" s="167" t="str">
        <f>VLOOKUP($A10,Startlist!$B:$H,4,FALSE)</f>
        <v>Kaspar Raudsik</v>
      </c>
      <c r="E10" s="167" t="str">
        <f>VLOOKUP($A10,Startlist!$B:$H,7,FALSE)</f>
        <v>BMW 316</v>
      </c>
      <c r="F10" s="84">
        <f>IF(SUMIF('Other Penalties Details'!$A:$A,$A10,'Other Penalties Details'!$B:$B)&gt;0,SUMIF('Other Penalties Details'!$A:$A,$A10,'Other Penalties Details'!$B:$B),"")</f>
        <v>40</v>
      </c>
      <c r="G10" s="84">
        <f>IF(SUMIF('Other Penalties Details'!$A:$A,$A10,'Other Penalties Details'!$C:$C)&gt;0,SUMIF('Other Penalties Details'!$A:$A,$A10,'Other Penalties Details'!$C:$C),"")</f>
      </c>
      <c r="H10" s="84">
        <f>IF(SUMIF('Other Penalties Details'!$A:$A,$A10,'Other Penalties Details'!$D:$D)&gt;0,SUMIF('Other Penalties Details'!$A:$A,$A10,'Other Penalties Details'!$D:$D),"")</f>
      </c>
      <c r="I10" s="84">
        <f>IF(SUMIF('Other Penalties Details'!$A:$A,$A10,'Other Penalties Details'!$E:$E)&gt;0,SUMIF('Other Penalties Details'!$A:$A,$A10,'Other Penalties Details'!$E:$E),"")</f>
      </c>
      <c r="J10" s="84">
        <f>IF(SUMIF('Other Penalties Details'!$A:$A,$A10,'Other Penalties Details'!$F:$F)&gt;0,SUMIF('Other Penalties Details'!$A:$A,$A10,'Other Penalties Details'!$F:$F),"")</f>
      </c>
      <c r="K10" s="83" t="str">
        <f t="shared" si="0"/>
        <v>0:40</v>
      </c>
    </row>
    <row r="11" spans="1:11" s="85" customFormat="1" ht="14.25" customHeight="1">
      <c r="A11" s="83">
        <v>5</v>
      </c>
      <c r="B11" s="166" t="str">
        <f>VLOOKUP($A11,Startlist!$B:$H,2,FALSE)</f>
        <v>J16</v>
      </c>
      <c r="C11" s="167" t="str">
        <f>VLOOKUP($A11,Startlist!$B:$H,3,FALSE)</f>
        <v>Kenneth Rauk</v>
      </c>
      <c r="D11" s="167" t="str">
        <f>VLOOKUP($A11,Startlist!$B:$H,4,FALSE)</f>
        <v>Martin Rauk</v>
      </c>
      <c r="E11" s="167" t="str">
        <f>VLOOKUP($A11,Startlist!$B:$H,7,FALSE)</f>
        <v>Toyota Yaris</v>
      </c>
      <c r="F11" s="84">
        <f>IF(SUMIF('Other Penalties Details'!$A:$A,$A11,'Other Penalties Details'!$B:$B)&gt;0,SUMIF('Other Penalties Details'!$A:$A,$A11,'Other Penalties Details'!$B:$B),"")</f>
      </c>
      <c r="G11" s="84">
        <f>IF(SUMIF('Other Penalties Details'!$A:$A,$A11,'Other Penalties Details'!$C:$C)&gt;0,SUMIF('Other Penalties Details'!$A:$A,$A11,'Other Penalties Details'!$C:$C),"")</f>
      </c>
      <c r="H11" s="84">
        <f>IF(SUMIF('Other Penalties Details'!$A:$A,$A11,'Other Penalties Details'!$D:$D)&gt;0,SUMIF('Other Penalties Details'!$A:$A,$A11,'Other Penalties Details'!$D:$D),"")</f>
      </c>
      <c r="I11" s="84">
        <f>IF(SUMIF('Other Penalties Details'!$A:$A,$A11,'Other Penalties Details'!$E:$E)&gt;0,SUMIF('Other Penalties Details'!$A:$A,$A11,'Other Penalties Details'!$E:$E),"")</f>
      </c>
      <c r="J11" s="84">
        <f>IF(SUMIF('Other Penalties Details'!$A:$A,$A11,'Other Penalties Details'!$F:$F)&gt;0,SUMIF('Other Penalties Details'!$A:$A,$A11,'Other Penalties Details'!$F:$F),"")</f>
      </c>
      <c r="K11" s="83">
        <f t="shared" si="0"/>
      </c>
    </row>
    <row r="12" spans="1:11" s="85" customFormat="1" ht="14.25" customHeight="1">
      <c r="A12" s="83">
        <v>6</v>
      </c>
      <c r="B12" s="166" t="str">
        <f>VLOOKUP($A12,Startlist!$B:$H,2,FALSE)</f>
        <v>J16</v>
      </c>
      <c r="C12" s="167" t="str">
        <f>VLOOKUP($A12,Startlist!$B:$H,3,FALSE)</f>
        <v>Grete Mia Koha</v>
      </c>
      <c r="D12" s="167" t="str">
        <f>VLOOKUP($A12,Startlist!$B:$H,4,FALSE)</f>
        <v>Taavi Koha</v>
      </c>
      <c r="E12" s="167" t="str">
        <f>VLOOKUP($A12,Startlist!$B:$H,7,FALSE)</f>
        <v>Ford Fiesta</v>
      </c>
      <c r="F12" s="84">
        <f>IF(SUMIF('Other Penalties Details'!$A:$A,$A12,'Other Penalties Details'!$B:$B)&gt;0,SUMIF('Other Penalties Details'!$A:$A,$A12,'Other Penalties Details'!$B:$B),"")</f>
        <v>40</v>
      </c>
      <c r="G12" s="84">
        <f>IF(SUMIF('Other Penalties Details'!$A:$A,$A12,'Other Penalties Details'!$C:$C)&gt;0,SUMIF('Other Penalties Details'!$A:$A,$A12,'Other Penalties Details'!$C:$C),"")</f>
      </c>
      <c r="H12" s="84">
        <f>IF(SUMIF('Other Penalties Details'!$A:$A,$A12,'Other Penalties Details'!$D:$D)&gt;0,SUMIF('Other Penalties Details'!$A:$A,$A12,'Other Penalties Details'!$D:$D),"")</f>
      </c>
      <c r="I12" s="84">
        <f>IF(SUMIF('Other Penalties Details'!$A:$A,$A12,'Other Penalties Details'!$E:$E)&gt;0,SUMIF('Other Penalties Details'!$A:$A,$A12,'Other Penalties Details'!$E:$E),"")</f>
      </c>
      <c r="J12" s="84">
        <f>IF(SUMIF('Other Penalties Details'!$A:$A,$A12,'Other Penalties Details'!$F:$F)&gt;0,SUMIF('Other Penalties Details'!$A:$A,$A12,'Other Penalties Details'!$F:$F),"")</f>
      </c>
      <c r="K12" s="83" t="str">
        <f t="shared" si="0"/>
        <v>0:40</v>
      </c>
    </row>
    <row r="13" spans="1:11" s="85" customFormat="1" ht="14.25" customHeight="1">
      <c r="A13" s="83">
        <v>7</v>
      </c>
      <c r="B13" s="166" t="str">
        <f>VLOOKUP($A13,Startlist!$B:$H,2,FALSE)</f>
        <v>J16</v>
      </c>
      <c r="C13" s="167" t="str">
        <f>VLOOKUP($A13,Startlist!$B:$H,3,FALSE)</f>
        <v>Taavi Metsmaa</v>
      </c>
      <c r="D13" s="167" t="str">
        <f>VLOOKUP($A13,Startlist!$B:$H,4,FALSE)</f>
        <v>Uno Metsmaa</v>
      </c>
      <c r="E13" s="167" t="str">
        <f>VLOOKUP($A13,Startlist!$B:$H,7,FALSE)</f>
        <v>Ford Fiesta</v>
      </c>
      <c r="F13" s="84">
        <f>IF(SUMIF('Other Penalties Details'!$A:$A,$A13,'Other Penalties Details'!$B:$B)&gt;0,SUMIF('Other Penalties Details'!$A:$A,$A13,'Other Penalties Details'!$B:$B),"")</f>
        <v>10</v>
      </c>
      <c r="G13" s="84">
        <f>IF(SUMIF('Other Penalties Details'!$A:$A,$A13,'Other Penalties Details'!$C:$C)&gt;0,SUMIF('Other Penalties Details'!$A:$A,$A13,'Other Penalties Details'!$C:$C),"")</f>
      </c>
      <c r="H13" s="84">
        <f>IF(SUMIF('Other Penalties Details'!$A:$A,$A13,'Other Penalties Details'!$D:$D)&gt;0,SUMIF('Other Penalties Details'!$A:$A,$A13,'Other Penalties Details'!$D:$D),"")</f>
      </c>
      <c r="I13" s="84">
        <f>IF(SUMIF('Other Penalties Details'!$A:$A,$A13,'Other Penalties Details'!$E:$E)&gt;0,SUMIF('Other Penalties Details'!$A:$A,$A13,'Other Penalties Details'!$E:$E),"")</f>
      </c>
      <c r="J13" s="84">
        <f>IF(SUMIF('Other Penalties Details'!$A:$A,$A13,'Other Penalties Details'!$F:$F)&gt;0,SUMIF('Other Penalties Details'!$A:$A,$A13,'Other Penalties Details'!$F:$F),"")</f>
      </c>
      <c r="K13" s="83" t="str">
        <f t="shared" si="0"/>
        <v>0:10</v>
      </c>
    </row>
    <row r="14" spans="1:13" s="85" customFormat="1" ht="14.25" customHeight="1">
      <c r="A14" s="83">
        <v>9</v>
      </c>
      <c r="B14" s="166" t="str">
        <f>VLOOKUP($A14,Startlist!$B:$H,2,FALSE)</f>
        <v>J16</v>
      </c>
      <c r="C14" s="167" t="str">
        <f>VLOOKUP($A14,Startlist!$B:$H,3,FALSE)</f>
        <v>Mattias Kõrge</v>
      </c>
      <c r="D14" s="167" t="str">
        <f>VLOOKUP($A14,Startlist!$B:$H,4,FALSE)</f>
        <v>Timmu Kõrge</v>
      </c>
      <c r="E14" s="167" t="str">
        <f>VLOOKUP($A14,Startlist!$B:$H,7,FALSE)</f>
        <v>Ford Fiesta</v>
      </c>
      <c r="F14" s="84">
        <f>IF(SUMIF('Other Penalties Details'!$A:$A,$A14,'Other Penalties Details'!$B:$B)&gt;0,SUMIF('Other Penalties Details'!$A:$A,$A14,'Other Penalties Details'!$B:$B),"")</f>
        <v>20</v>
      </c>
      <c r="G14" s="84">
        <f>IF(SUMIF('Other Penalties Details'!$A:$A,$A14,'Other Penalties Details'!$C:$C)&gt;0,SUMIF('Other Penalties Details'!$A:$A,$A14,'Other Penalties Details'!$C:$C),"")</f>
      </c>
      <c r="H14" s="84">
        <f>IF(SUMIF('Other Penalties Details'!$A:$A,$A14,'Other Penalties Details'!$D:$D)&gt;0,SUMIF('Other Penalties Details'!$A:$A,$A14,'Other Penalties Details'!$D:$D),"")</f>
      </c>
      <c r="I14" s="84">
        <f>IF(SUMIF('Other Penalties Details'!$A:$A,$A14,'Other Penalties Details'!$E:$E)&gt;0,SUMIF('Other Penalties Details'!$A:$A,$A14,'Other Penalties Details'!$E:$E),"")</f>
      </c>
      <c r="J14" s="84">
        <f>IF(SUMIF('Other Penalties Details'!$A:$A,$A14,'Other Penalties Details'!$F:$F)&gt;0,SUMIF('Other Penalties Details'!$A:$A,$A14,'Other Penalties Details'!$F:$F),"")</f>
      </c>
      <c r="K14" s="83" t="str">
        <f t="shared" si="0"/>
        <v>0:20</v>
      </c>
      <c r="L14" s="235"/>
      <c r="M14" s="235"/>
    </row>
    <row r="15" spans="1:11" s="85" customFormat="1" ht="14.25" customHeight="1">
      <c r="A15" s="83">
        <v>10</v>
      </c>
      <c r="B15" s="166" t="str">
        <f>VLOOKUP($A15,Startlist!$B:$H,2,FALSE)</f>
        <v>J16</v>
      </c>
      <c r="C15" s="167" t="str">
        <f>VLOOKUP($A15,Startlist!$B:$H,3,FALSE)</f>
        <v>Sander Mõik</v>
      </c>
      <c r="D15" s="167" t="str">
        <f>VLOOKUP($A15,Startlist!$B:$H,4,FALSE)</f>
        <v>Raigo Reimal</v>
      </c>
      <c r="E15" s="167" t="str">
        <f>VLOOKUP($A15,Startlist!$B:$H,7,FALSE)</f>
        <v>Ford Fiesta</v>
      </c>
      <c r="F15" s="84">
        <f>IF(SUMIF('Other Penalties Details'!$A:$A,$A15,'Other Penalties Details'!$B:$B)&gt;0,SUMIF('Other Penalties Details'!$A:$A,$A15,'Other Penalties Details'!$B:$B),"")</f>
        <v>80</v>
      </c>
      <c r="G15" s="84">
        <f>IF(SUMIF('Other Penalties Details'!$A:$A,$A15,'Other Penalties Details'!$C:$C)&gt;0,SUMIF('Other Penalties Details'!$A:$A,$A15,'Other Penalties Details'!$C:$C),"")</f>
      </c>
      <c r="H15" s="84">
        <f>IF(SUMIF('Other Penalties Details'!$A:$A,$A15,'Other Penalties Details'!$D:$D)&gt;0,SUMIF('Other Penalties Details'!$A:$A,$A15,'Other Penalties Details'!$D:$D),"")</f>
      </c>
      <c r="I15" s="84">
        <f>IF(SUMIF('Other Penalties Details'!$A:$A,$A15,'Other Penalties Details'!$E:$E)&gt;0,SUMIF('Other Penalties Details'!$A:$A,$A15,'Other Penalties Details'!$E:$E),"")</f>
      </c>
      <c r="J15" s="84">
        <f>IF(SUMIF('Other Penalties Details'!$A:$A,$A15,'Other Penalties Details'!$F:$F)&gt;0,SUMIF('Other Penalties Details'!$A:$A,$A15,'Other Penalties Details'!$F:$F),"")</f>
      </c>
      <c r="K15" s="83" t="str">
        <f t="shared" si="0"/>
        <v>1:20</v>
      </c>
    </row>
    <row r="16" spans="1:11" s="85" customFormat="1" ht="14.25" customHeight="1">
      <c r="A16" s="83">
        <v>11</v>
      </c>
      <c r="B16" s="166" t="str">
        <f>VLOOKUP($A16,Startlist!$B:$H,2,FALSE)</f>
        <v>J16</v>
      </c>
      <c r="C16" s="167" t="str">
        <f>VLOOKUP($A16,Startlist!$B:$H,3,FALSE)</f>
        <v>Romet Reimal</v>
      </c>
      <c r="D16" s="167" t="str">
        <f>VLOOKUP($A16,Startlist!$B:$H,4,FALSE)</f>
        <v>Inga Reimal</v>
      </c>
      <c r="E16" s="167" t="str">
        <f>VLOOKUP($A16,Startlist!$B:$H,7,FALSE)</f>
        <v>Citroen C2</v>
      </c>
      <c r="F16" s="84">
        <f>IF(SUMIF('Other Penalties Details'!$A:$A,$A16,'Other Penalties Details'!$B:$B)&gt;0,SUMIF('Other Penalties Details'!$A:$A,$A16,'Other Penalties Details'!$B:$B),"")</f>
      </c>
      <c r="G16" s="84">
        <f>IF(SUMIF('Other Penalties Details'!$A:$A,$A16,'Other Penalties Details'!$C:$C)&gt;0,SUMIF('Other Penalties Details'!$A:$A,$A16,'Other Penalties Details'!$C:$C),"")</f>
      </c>
      <c r="H16" s="84">
        <f>IF(SUMIF('Other Penalties Details'!$A:$A,$A16,'Other Penalties Details'!$D:$D)&gt;0,SUMIF('Other Penalties Details'!$A:$A,$A16,'Other Penalties Details'!$D:$D),"")</f>
      </c>
      <c r="I16" s="84">
        <f>IF(SUMIF('Other Penalties Details'!$A:$A,$A16,'Other Penalties Details'!$E:$E)&gt;0,SUMIF('Other Penalties Details'!$A:$A,$A16,'Other Penalties Details'!$E:$E),"")</f>
      </c>
      <c r="J16" s="84">
        <f>IF(SUMIF('Other Penalties Details'!$A:$A,$A16,'Other Penalties Details'!$F:$F)&gt;0,SUMIF('Other Penalties Details'!$A:$A,$A16,'Other Penalties Details'!$F:$F),"")</f>
      </c>
      <c r="K16" s="83">
        <f t="shared" si="0"/>
      </c>
    </row>
    <row r="17" spans="1:11" s="85" customFormat="1" ht="14.25" customHeight="1">
      <c r="A17" s="83">
        <v>12</v>
      </c>
      <c r="B17" s="166" t="str">
        <f>VLOOKUP($A17,Startlist!$B:$H,2,FALSE)</f>
        <v>J16</v>
      </c>
      <c r="C17" s="167" t="str">
        <f>VLOOKUP($A17,Startlist!$B:$H,3,FALSE)</f>
        <v>Albert Ako Kokk</v>
      </c>
      <c r="D17" s="167" t="str">
        <f>VLOOKUP($A17,Startlist!$B:$H,4,FALSE)</f>
        <v>Romet Reisin</v>
      </c>
      <c r="E17" s="167" t="str">
        <f>VLOOKUP($A17,Startlist!$B:$H,7,FALSE)</f>
        <v>Ford Fiesta</v>
      </c>
      <c r="F17" s="84">
        <f>IF(SUMIF('Other Penalties Details'!$A:$A,$A17,'Other Penalties Details'!$B:$B)&gt;0,SUMIF('Other Penalties Details'!$A:$A,$A17,'Other Penalties Details'!$B:$B),"")</f>
      </c>
      <c r="G17" s="84">
        <f>IF(SUMIF('Other Penalties Details'!$A:$A,$A17,'Other Penalties Details'!$C:$C)&gt;0,SUMIF('Other Penalties Details'!$A:$A,$A17,'Other Penalties Details'!$C:$C),"")</f>
      </c>
      <c r="H17" s="84">
        <f>IF(SUMIF('Other Penalties Details'!$A:$A,$A17,'Other Penalties Details'!$D:$D)&gt;0,SUMIF('Other Penalties Details'!$A:$A,$A17,'Other Penalties Details'!$D:$D),"")</f>
      </c>
      <c r="I17" s="84">
        <f>IF(SUMIF('Other Penalties Details'!$A:$A,$A17,'Other Penalties Details'!$E:$E)&gt;0,SUMIF('Other Penalties Details'!$A:$A,$A17,'Other Penalties Details'!$E:$E),"")</f>
      </c>
      <c r="J17" s="84">
        <f>IF(SUMIF('Other Penalties Details'!$A:$A,$A17,'Other Penalties Details'!$F:$F)&gt;0,SUMIF('Other Penalties Details'!$A:$A,$A17,'Other Penalties Details'!$F:$F),"")</f>
      </c>
      <c r="K17" s="83">
        <f t="shared" si="0"/>
      </c>
    </row>
    <row r="18" spans="1:11" s="85" customFormat="1" ht="14.25" customHeight="1">
      <c r="A18" s="83">
        <v>14</v>
      </c>
      <c r="B18" s="166" t="str">
        <f>VLOOKUP($A18,Startlist!$B:$H,2,FALSE)</f>
        <v>J16</v>
      </c>
      <c r="C18" s="167" t="str">
        <f>VLOOKUP($A18,Startlist!$B:$H,3,FALSE)</f>
        <v>Rasmus Rauk</v>
      </c>
      <c r="D18" s="167" t="str">
        <f>VLOOKUP($A18,Startlist!$B:$H,4,FALSE)</f>
        <v>Neeme Koppel</v>
      </c>
      <c r="E18" s="167" t="str">
        <f>VLOOKUP($A18,Startlist!$B:$H,7,FALSE)</f>
        <v>Nissan Sunny</v>
      </c>
      <c r="F18" s="84">
        <f>IF(SUMIF('Other Penalties Details'!$A:$A,$A18,'Other Penalties Details'!$B:$B)&gt;0,SUMIF('Other Penalties Details'!$A:$A,$A18,'Other Penalties Details'!$B:$B),"")</f>
      </c>
      <c r="G18" s="84">
        <f>IF(SUMIF('Other Penalties Details'!$A:$A,$A18,'Other Penalties Details'!$C:$C)&gt;0,SUMIF('Other Penalties Details'!$A:$A,$A18,'Other Penalties Details'!$C:$C),"")</f>
      </c>
      <c r="H18" s="84">
        <f>IF(SUMIF('Other Penalties Details'!$A:$A,$A18,'Other Penalties Details'!$D:$D)&gt;0,SUMIF('Other Penalties Details'!$A:$A,$A18,'Other Penalties Details'!$D:$D),"")</f>
      </c>
      <c r="I18" s="84">
        <f>IF(SUMIF('Other Penalties Details'!$A:$A,$A18,'Other Penalties Details'!$E:$E)&gt;0,SUMIF('Other Penalties Details'!$A:$A,$A18,'Other Penalties Details'!$E:$E),"")</f>
      </c>
      <c r="J18" s="84">
        <f>IF(SUMIF('Other Penalties Details'!$A:$A,$A18,'Other Penalties Details'!$F:$F)&gt;0,SUMIF('Other Penalties Details'!$A:$A,$A18,'Other Penalties Details'!$F:$F),"")</f>
      </c>
      <c r="K18" s="83">
        <f t="shared" si="0"/>
      </c>
    </row>
    <row r="19" spans="1:11" s="85" customFormat="1" ht="14.25" customHeight="1">
      <c r="A19" s="83">
        <v>15</v>
      </c>
      <c r="B19" s="166" t="str">
        <f>VLOOKUP($A19,Startlist!$B:$H,2,FALSE)</f>
        <v>J16</v>
      </c>
      <c r="C19" s="167" t="str">
        <f>VLOOKUP($A19,Startlist!$B:$H,3,FALSE)</f>
        <v>Sebastian Kupri</v>
      </c>
      <c r="D19" s="167" t="str">
        <f>VLOOKUP($A19,Startlist!$B:$H,4,FALSE)</f>
        <v>Indrek Jõeäär</v>
      </c>
      <c r="E19" s="167" t="str">
        <f>VLOOKUP($A19,Startlist!$B:$H,7,FALSE)</f>
        <v>Honda Civic</v>
      </c>
      <c r="F19" s="84">
        <f>IF(SUMIF('Other Penalties Details'!$A:$A,$A19,'Other Penalties Details'!$B:$B)&gt;0,SUMIF('Other Penalties Details'!$A:$A,$A19,'Other Penalties Details'!$B:$B),"")</f>
        <v>80</v>
      </c>
      <c r="G19" s="84">
        <f>IF(SUMIF('Other Penalties Details'!$A:$A,$A19,'Other Penalties Details'!$C:$C)&gt;0,SUMIF('Other Penalties Details'!$A:$A,$A19,'Other Penalties Details'!$C:$C),"")</f>
      </c>
      <c r="H19" s="84">
        <f>IF(SUMIF('Other Penalties Details'!$A:$A,$A19,'Other Penalties Details'!$D:$D)&gt;0,SUMIF('Other Penalties Details'!$A:$A,$A19,'Other Penalties Details'!$D:$D),"")</f>
      </c>
      <c r="I19" s="84">
        <f>IF(SUMIF('Other Penalties Details'!$A:$A,$A19,'Other Penalties Details'!$E:$E)&gt;0,SUMIF('Other Penalties Details'!$A:$A,$A19,'Other Penalties Details'!$E:$E),"")</f>
      </c>
      <c r="J19" s="84">
        <f>IF(SUMIF('Other Penalties Details'!$A:$A,$A19,'Other Penalties Details'!$F:$F)&gt;0,SUMIF('Other Penalties Details'!$A:$A,$A19,'Other Penalties Details'!$F:$F),"")</f>
      </c>
      <c r="K19" s="83" t="str">
        <f t="shared" si="0"/>
        <v>1:20</v>
      </c>
    </row>
    <row r="20" spans="1:13" s="85" customFormat="1" ht="14.25" customHeight="1">
      <c r="A20" s="83">
        <v>16</v>
      </c>
      <c r="B20" s="166" t="str">
        <f>VLOOKUP($A20,Startlist!$B:$H,2,FALSE)</f>
        <v>J16</v>
      </c>
      <c r="C20" s="167" t="str">
        <f>VLOOKUP($A20,Startlist!$B:$H,3,FALSE)</f>
        <v>Kerli Vilu</v>
      </c>
      <c r="D20" s="167" t="str">
        <f>VLOOKUP($A20,Startlist!$B:$H,4,FALSE)</f>
        <v>Arvo Liimann</v>
      </c>
      <c r="E20" s="167" t="str">
        <f>VLOOKUP($A20,Startlist!$B:$H,7,FALSE)</f>
        <v>Ford Fiesta</v>
      </c>
      <c r="F20" s="84">
        <f>IF(SUMIF('Other Penalties Details'!$A:$A,$A20,'Other Penalties Details'!$B:$B)&gt;0,SUMIF('Other Penalties Details'!$A:$A,$A20,'Other Penalties Details'!$B:$B),"")</f>
        <v>50</v>
      </c>
      <c r="G20" s="84">
        <f>IF(SUMIF('Other Penalties Details'!$A:$A,$A20,'Other Penalties Details'!$C:$C)&gt;0,SUMIF('Other Penalties Details'!$A:$A,$A20,'Other Penalties Details'!$C:$C),"")</f>
      </c>
      <c r="H20" s="84">
        <f>IF(SUMIF('Other Penalties Details'!$A:$A,$A20,'Other Penalties Details'!$D:$D)&gt;0,SUMIF('Other Penalties Details'!$A:$A,$A20,'Other Penalties Details'!$D:$D),"")</f>
      </c>
      <c r="I20" s="84">
        <f>IF(SUMIF('Other Penalties Details'!$A:$A,$A20,'Other Penalties Details'!$E:$E)&gt;0,SUMIF('Other Penalties Details'!$A:$A,$A20,'Other Penalties Details'!$E:$E),"")</f>
      </c>
      <c r="J20" s="84">
        <f>IF(SUMIF('Other Penalties Details'!$A:$A,$A20,'Other Penalties Details'!$F:$F)&gt;0,SUMIF('Other Penalties Details'!$A:$A,$A20,'Other Penalties Details'!$F:$F),"")</f>
      </c>
      <c r="K20" s="83" t="str">
        <f t="shared" si="0"/>
        <v>0:50</v>
      </c>
      <c r="L20" s="235"/>
      <c r="M20" s="235"/>
    </row>
    <row r="21" spans="1:11" s="85" customFormat="1" ht="14.25" customHeight="1">
      <c r="A21" s="83">
        <v>17</v>
      </c>
      <c r="B21" s="166" t="str">
        <f>VLOOKUP($A21,Startlist!$B:$H,2,FALSE)</f>
        <v>J16</v>
      </c>
      <c r="C21" s="167" t="str">
        <f>VLOOKUP($A21,Startlist!$B:$H,3,FALSE)</f>
        <v>Martaliisa Meindorf</v>
      </c>
      <c r="D21" s="167" t="str">
        <f>VLOOKUP($A21,Startlist!$B:$H,4,FALSE)</f>
        <v>Janek Vallask</v>
      </c>
      <c r="E21" s="167" t="str">
        <f>VLOOKUP($A21,Startlist!$B:$H,7,FALSE)</f>
        <v>Ford Fiesta</v>
      </c>
      <c r="F21" s="84">
        <f>IF(SUMIF('Other Penalties Details'!$A:$A,$A21,'Other Penalties Details'!$B:$B)&gt;0,SUMIF('Other Penalties Details'!$A:$A,$A21,'Other Penalties Details'!$B:$B),"")</f>
        <v>90</v>
      </c>
      <c r="G21" s="84">
        <f>IF(SUMIF('Other Penalties Details'!$A:$A,$A21,'Other Penalties Details'!$C:$C)&gt;0,SUMIF('Other Penalties Details'!$A:$A,$A21,'Other Penalties Details'!$C:$C),"")</f>
      </c>
      <c r="H21" s="84">
        <f>IF(SUMIF('Other Penalties Details'!$A:$A,$A21,'Other Penalties Details'!$D:$D)&gt;0,SUMIF('Other Penalties Details'!$A:$A,$A21,'Other Penalties Details'!$D:$D),"")</f>
      </c>
      <c r="I21" s="84">
        <f>IF(SUMIF('Other Penalties Details'!$A:$A,$A21,'Other Penalties Details'!$E:$E)&gt;0,SUMIF('Other Penalties Details'!$A:$A,$A21,'Other Penalties Details'!$E:$E),"")</f>
      </c>
      <c r="J21" s="84">
        <f>IF(SUMIF('Other Penalties Details'!$A:$A,$A21,'Other Penalties Details'!$F:$F)&gt;0,SUMIF('Other Penalties Details'!$A:$A,$A21,'Other Penalties Details'!$F:$F),"")</f>
      </c>
      <c r="K21" s="83" t="str">
        <f t="shared" si="0"/>
        <v>1:30</v>
      </c>
    </row>
    <row r="22" spans="1:11" s="85" customFormat="1" ht="14.25" customHeight="1">
      <c r="A22" s="83">
        <v>18</v>
      </c>
      <c r="B22" s="166" t="str">
        <f>VLOOKUP($A22,Startlist!$B:$H,2,FALSE)</f>
        <v>J16</v>
      </c>
      <c r="C22" s="167" t="str">
        <f>VLOOKUP($A22,Startlist!$B:$H,3,FALSE)</f>
        <v>Sebastian Kukk</v>
      </c>
      <c r="D22" s="167" t="str">
        <f>VLOOKUP($A22,Startlist!$B:$H,4,FALSE)</f>
        <v>Argo Kukk</v>
      </c>
      <c r="E22" s="167" t="str">
        <f>VLOOKUP($A22,Startlist!$B:$H,7,FALSE)</f>
        <v>Ford Fiesta</v>
      </c>
      <c r="F22" s="84">
        <f>IF(SUMIF('Other Penalties Details'!$A:$A,$A22,'Other Penalties Details'!$B:$B)&gt;0,SUMIF('Other Penalties Details'!$A:$A,$A22,'Other Penalties Details'!$B:$B),"")</f>
      </c>
      <c r="G22" s="84">
        <f>IF(SUMIF('Other Penalties Details'!$A:$A,$A22,'Other Penalties Details'!$C:$C)&gt;0,SUMIF('Other Penalties Details'!$A:$A,$A22,'Other Penalties Details'!$C:$C),"")</f>
      </c>
      <c r="H22" s="84">
        <f>IF(SUMIF('Other Penalties Details'!$A:$A,$A22,'Other Penalties Details'!$D:$D)&gt;0,SUMIF('Other Penalties Details'!$A:$A,$A22,'Other Penalties Details'!$D:$D),"")</f>
      </c>
      <c r="I22" s="84">
        <f>IF(SUMIF('Other Penalties Details'!$A:$A,$A22,'Other Penalties Details'!$E:$E)&gt;0,SUMIF('Other Penalties Details'!$A:$A,$A22,'Other Penalties Details'!$E:$E),"")</f>
      </c>
      <c r="J22" s="84">
        <f>IF(SUMIF('Other Penalties Details'!$A:$A,$A22,'Other Penalties Details'!$F:$F)&gt;0,SUMIF('Other Penalties Details'!$A:$A,$A22,'Other Penalties Details'!$F:$F),"")</f>
      </c>
      <c r="K22" s="83">
        <f t="shared" si="0"/>
      </c>
    </row>
    <row r="23" spans="1:15" s="85" customFormat="1" ht="14.25" customHeight="1">
      <c r="A23" s="83">
        <v>19</v>
      </c>
      <c r="B23" s="166" t="str">
        <f>VLOOKUP($A23,Startlist!$B:$H,2,FALSE)</f>
        <v>J16</v>
      </c>
      <c r="C23" s="167" t="str">
        <f>VLOOKUP($A23,Startlist!$B:$H,3,FALSE)</f>
        <v>Marten Meindorf</v>
      </c>
      <c r="D23" s="167" t="str">
        <f>VLOOKUP($A23,Startlist!$B:$H,4,FALSE)</f>
        <v>Sten Kiilberg</v>
      </c>
      <c r="E23" s="167" t="str">
        <f>VLOOKUP($A23,Startlist!$B:$H,7,FALSE)</f>
        <v>Peugeot 206</v>
      </c>
      <c r="F23" s="84">
        <f>IF(SUMIF('Other Penalties Details'!$A:$A,$A23,'Other Penalties Details'!$B:$B)&gt;0,SUMIF('Other Penalties Details'!$A:$A,$A23,'Other Penalties Details'!$B:$B),"")</f>
        <v>60</v>
      </c>
      <c r="G23" s="84">
        <f>IF(SUMIF('Other Penalties Details'!$A:$A,$A23,'Other Penalties Details'!$C:$C)&gt;0,SUMIF('Other Penalties Details'!$A:$A,$A23,'Other Penalties Details'!$C:$C),"")</f>
      </c>
      <c r="H23" s="84">
        <f>IF(SUMIF('Other Penalties Details'!$A:$A,$A23,'Other Penalties Details'!$D:$D)&gt;0,SUMIF('Other Penalties Details'!$A:$A,$A23,'Other Penalties Details'!$D:$D),"")</f>
      </c>
      <c r="I23" s="84">
        <f>IF(SUMIF('Other Penalties Details'!$A:$A,$A23,'Other Penalties Details'!$E:$E)&gt;0,SUMIF('Other Penalties Details'!$A:$A,$A23,'Other Penalties Details'!$E:$E),"")</f>
      </c>
      <c r="J23" s="84">
        <f>IF(SUMIF('Other Penalties Details'!$A:$A,$A23,'Other Penalties Details'!$F:$F)&gt;0,SUMIF('Other Penalties Details'!$A:$A,$A23,'Other Penalties Details'!$F:$F),"")</f>
      </c>
      <c r="K23" s="83" t="str">
        <f t="shared" si="0"/>
        <v>1:00</v>
      </c>
      <c r="L23" s="235"/>
      <c r="M23" s="235"/>
      <c r="N23" s="235"/>
      <c r="O23" s="235"/>
    </row>
    <row r="24" spans="1:13" s="85" customFormat="1" ht="14.25" customHeight="1">
      <c r="A24" s="83">
        <v>20</v>
      </c>
      <c r="B24" s="166" t="str">
        <f>VLOOKUP($A24,Startlist!$B:$H,2,FALSE)</f>
        <v>J16</v>
      </c>
      <c r="C24" s="167" t="str">
        <f>VLOOKUP($A24,Startlist!$B:$H,3,FALSE)</f>
        <v>Robin Roose</v>
      </c>
      <c r="D24" s="167" t="str">
        <f>VLOOKUP($A24,Startlist!$B:$H,4,FALSE)</f>
        <v>Kristjan Koik</v>
      </c>
      <c r="E24" s="167" t="str">
        <f>VLOOKUP($A24,Startlist!$B:$H,7,FALSE)</f>
        <v>Audi A3</v>
      </c>
      <c r="F24" s="84">
        <f>IF(SUMIF('Other Penalties Details'!$A:$A,$A24,'Other Penalties Details'!$B:$B)&gt;0,SUMIF('Other Penalties Details'!$A:$A,$A24,'Other Penalties Details'!$B:$B),"")</f>
      </c>
      <c r="G24" s="84">
        <f>IF(SUMIF('Other Penalties Details'!$A:$A,$A24,'Other Penalties Details'!$C:$C)&gt;0,SUMIF('Other Penalties Details'!$A:$A,$A24,'Other Penalties Details'!$C:$C),"")</f>
      </c>
      <c r="H24" s="84">
        <f>IF(SUMIF('Other Penalties Details'!$A:$A,$A24,'Other Penalties Details'!$D:$D)&gt;0,SUMIF('Other Penalties Details'!$A:$A,$A24,'Other Penalties Details'!$D:$D),"")</f>
      </c>
      <c r="I24" s="84">
        <f>IF(SUMIF('Other Penalties Details'!$A:$A,$A24,'Other Penalties Details'!$E:$E)&gt;0,SUMIF('Other Penalties Details'!$A:$A,$A24,'Other Penalties Details'!$E:$E),"")</f>
      </c>
      <c r="J24" s="84">
        <f>IF(SUMIF('Other Penalties Details'!$A:$A,$A24,'Other Penalties Details'!$F:$F)&gt;0,SUMIF('Other Penalties Details'!$A:$A,$A24,'Other Penalties Details'!$F:$F),"")</f>
      </c>
      <c r="K24" s="83">
        <f t="shared" si="0"/>
      </c>
      <c r="L24" s="235"/>
      <c r="M24" s="235"/>
    </row>
    <row r="25" spans="1:11" s="85" customFormat="1" ht="14.25" customHeight="1">
      <c r="A25" s="83">
        <v>21</v>
      </c>
      <c r="B25" s="166" t="str">
        <f>VLOOKUP($A25,Startlist!$B:$H,2,FALSE)</f>
        <v>J16</v>
      </c>
      <c r="C25" s="167" t="str">
        <f>VLOOKUP($A25,Startlist!$B:$H,3,FALSE)</f>
        <v>Mairo Tiks</v>
      </c>
      <c r="D25" s="167" t="str">
        <f>VLOOKUP($A25,Startlist!$B:$H,4,FALSE)</f>
        <v>Alo Lond</v>
      </c>
      <c r="E25" s="167" t="str">
        <f>VLOOKUP($A25,Startlist!$B:$H,7,FALSE)</f>
        <v>Honda Civic</v>
      </c>
      <c r="F25" s="84">
        <f>IF(SUMIF('Other Penalties Details'!$A:$A,$A25,'Other Penalties Details'!$B:$B)&gt;0,SUMIF('Other Penalties Details'!$A:$A,$A25,'Other Penalties Details'!$B:$B),"")</f>
        <v>40</v>
      </c>
      <c r="G25" s="84">
        <f>IF(SUMIF('Other Penalties Details'!$A:$A,$A25,'Other Penalties Details'!$C:$C)&gt;0,SUMIF('Other Penalties Details'!$A:$A,$A25,'Other Penalties Details'!$C:$C),"")</f>
      </c>
      <c r="H25" s="84">
        <f>IF(SUMIF('Other Penalties Details'!$A:$A,$A25,'Other Penalties Details'!$D:$D)&gt;0,SUMIF('Other Penalties Details'!$A:$A,$A25,'Other Penalties Details'!$D:$D),"")</f>
      </c>
      <c r="I25" s="84">
        <f>IF(SUMIF('Other Penalties Details'!$A:$A,$A25,'Other Penalties Details'!$E:$E)&gt;0,SUMIF('Other Penalties Details'!$A:$A,$A25,'Other Penalties Details'!$E:$E),"")</f>
      </c>
      <c r="J25" s="84">
        <f>IF(SUMIF('Other Penalties Details'!$A:$A,$A25,'Other Penalties Details'!$F:$F)&gt;0,SUMIF('Other Penalties Details'!$A:$A,$A25,'Other Penalties Details'!$F:$F),"")</f>
      </c>
      <c r="K25" s="83" t="str">
        <f t="shared" si="0"/>
        <v>0:40</v>
      </c>
    </row>
    <row r="26" spans="1:11" s="85" customFormat="1" ht="14.25" customHeight="1">
      <c r="A26" s="83">
        <v>22</v>
      </c>
      <c r="B26" s="166" t="str">
        <f>VLOOKUP($A26,Startlist!$B:$H,2,FALSE)</f>
        <v>J18</v>
      </c>
      <c r="C26" s="167" t="str">
        <f>VLOOKUP($A26,Startlist!$B:$H,3,FALSE)</f>
        <v>Reio Metsla</v>
      </c>
      <c r="D26" s="167" t="str">
        <f>VLOOKUP($A26,Startlist!$B:$H,4,FALSE)</f>
        <v>Mario Kaunis</v>
      </c>
      <c r="E26" s="167" t="str">
        <f>VLOOKUP($A26,Startlist!$B:$H,7,FALSE)</f>
        <v>Mitsubishi Colt</v>
      </c>
      <c r="F26" s="84">
        <f>IF(SUMIF('Other Penalties Details'!$A:$A,$A26,'Other Penalties Details'!$B:$B)&gt;0,SUMIF('Other Penalties Details'!$A:$A,$A26,'Other Penalties Details'!$B:$B),"")</f>
        <v>50</v>
      </c>
      <c r="G26" s="84">
        <f>IF(SUMIF('Other Penalties Details'!$A:$A,$A26,'Other Penalties Details'!$C:$C)&gt;0,SUMIF('Other Penalties Details'!$A:$A,$A26,'Other Penalties Details'!$C:$C),"")</f>
      </c>
      <c r="H26" s="84">
        <f>IF(SUMIF('Other Penalties Details'!$A:$A,$A26,'Other Penalties Details'!$D:$D)&gt;0,SUMIF('Other Penalties Details'!$A:$A,$A26,'Other Penalties Details'!$D:$D),"")</f>
      </c>
      <c r="I26" s="84">
        <f>IF(SUMIF('Other Penalties Details'!$A:$A,$A26,'Other Penalties Details'!$E:$E)&gt;0,SUMIF('Other Penalties Details'!$A:$A,$A26,'Other Penalties Details'!$E:$E),"")</f>
      </c>
      <c r="J26" s="84">
        <f>IF(SUMIF('Other Penalties Details'!$A:$A,$A26,'Other Penalties Details'!$F:$F)&gt;0,SUMIF('Other Penalties Details'!$A:$A,$A26,'Other Penalties Details'!$F:$F),"")</f>
      </c>
      <c r="K26" s="83" t="str">
        <f t="shared" si="0"/>
        <v>0:50</v>
      </c>
    </row>
    <row r="27" spans="1:11" s="85" customFormat="1" ht="14.25" customHeight="1">
      <c r="A27" s="83">
        <v>23</v>
      </c>
      <c r="B27" s="166" t="str">
        <f>VLOOKUP($A27,Startlist!$B:$H,2,FALSE)</f>
        <v>J16</v>
      </c>
      <c r="C27" s="167" t="str">
        <f>VLOOKUP($A27,Startlist!$B:$H,3,FALSE)</f>
        <v>Mirek JR Matikainen</v>
      </c>
      <c r="D27" s="167" t="str">
        <f>VLOOKUP($A27,Startlist!$B:$H,4,FALSE)</f>
        <v>Taavo Lauk</v>
      </c>
      <c r="E27" s="167" t="str">
        <f>VLOOKUP($A27,Startlist!$B:$H,7,FALSE)</f>
        <v>Ford Fiesta</v>
      </c>
      <c r="F27" s="84">
        <f>IF(SUMIF('Other Penalties Details'!$A:$A,$A27,'Other Penalties Details'!$B:$B)&gt;0,SUMIF('Other Penalties Details'!$A:$A,$A27,'Other Penalties Details'!$B:$B),"")</f>
      </c>
      <c r="G27" s="84">
        <f>IF(SUMIF('Other Penalties Details'!$A:$A,$A27,'Other Penalties Details'!$C:$C)&gt;0,SUMIF('Other Penalties Details'!$A:$A,$A27,'Other Penalties Details'!$C:$C),"")</f>
      </c>
      <c r="H27" s="84">
        <f>IF(SUMIF('Other Penalties Details'!$A:$A,$A27,'Other Penalties Details'!$D:$D)&gt;0,SUMIF('Other Penalties Details'!$A:$A,$A27,'Other Penalties Details'!$D:$D),"")</f>
      </c>
      <c r="I27" s="84">
        <f>IF(SUMIF('Other Penalties Details'!$A:$A,$A27,'Other Penalties Details'!$E:$E)&gt;0,SUMIF('Other Penalties Details'!$A:$A,$A27,'Other Penalties Details'!$E:$E),"")</f>
      </c>
      <c r="J27" s="84">
        <f>IF(SUMIF('Other Penalties Details'!$A:$A,$A27,'Other Penalties Details'!$F:$F)&gt;0,SUMIF('Other Penalties Details'!$A:$A,$A27,'Other Penalties Details'!$F:$F),"")</f>
      </c>
      <c r="K27" s="83">
        <f t="shared" si="0"/>
      </c>
    </row>
    <row r="28" spans="1:11" s="85" customFormat="1" ht="14.25" customHeight="1">
      <c r="A28" s="83">
        <v>24</v>
      </c>
      <c r="B28" s="166" t="str">
        <f>VLOOKUP($A28,Startlist!$B:$H,2,FALSE)</f>
        <v>J16</v>
      </c>
      <c r="C28" s="167" t="str">
        <f>VLOOKUP($A28,Startlist!$B:$H,3,FALSE)</f>
        <v>Henry Tegova</v>
      </c>
      <c r="D28" s="167" t="str">
        <f>VLOOKUP($A28,Startlist!$B:$H,4,FALSE)</f>
        <v>Andreas Liimann</v>
      </c>
      <c r="E28" s="167" t="str">
        <f>VLOOKUP($A28,Startlist!$B:$H,7,FALSE)</f>
        <v>Ford Fiesta</v>
      </c>
      <c r="F28" s="84">
        <f>IF(SUMIF('Other Penalties Details'!$A:$A,$A28,'Other Penalties Details'!$B:$B)&gt;0,SUMIF('Other Penalties Details'!$A:$A,$A28,'Other Penalties Details'!$B:$B),"")</f>
      </c>
      <c r="G28" s="84">
        <f>IF(SUMIF('Other Penalties Details'!$A:$A,$A28,'Other Penalties Details'!$C:$C)&gt;0,SUMIF('Other Penalties Details'!$A:$A,$A28,'Other Penalties Details'!$C:$C),"")</f>
      </c>
      <c r="H28" s="84">
        <f>IF(SUMIF('Other Penalties Details'!$A:$A,$A28,'Other Penalties Details'!$D:$D)&gt;0,SUMIF('Other Penalties Details'!$A:$A,$A28,'Other Penalties Details'!$D:$D),"")</f>
      </c>
      <c r="I28" s="84">
        <f>IF(SUMIF('Other Penalties Details'!$A:$A,$A28,'Other Penalties Details'!$E:$E)&gt;0,SUMIF('Other Penalties Details'!$A:$A,$A28,'Other Penalties Details'!$E:$E),"")</f>
      </c>
      <c r="J28" s="84">
        <f>IF(SUMIF('Other Penalties Details'!$A:$A,$A28,'Other Penalties Details'!$F:$F)&gt;0,SUMIF('Other Penalties Details'!$A:$A,$A28,'Other Penalties Details'!$F:$F),"")</f>
      </c>
      <c r="K28" s="83">
        <f t="shared" si="0"/>
      </c>
    </row>
    <row r="29" spans="1:11" s="85" customFormat="1" ht="14.25" customHeight="1">
      <c r="A29" s="83">
        <v>25</v>
      </c>
      <c r="B29" s="166" t="str">
        <f>VLOOKUP($A29,Startlist!$B:$H,2,FALSE)</f>
        <v>J18</v>
      </c>
      <c r="C29" s="167" t="str">
        <f>VLOOKUP($A29,Startlist!$B:$H,3,FALSE)</f>
        <v>Henri Ääremaa</v>
      </c>
      <c r="D29" s="167" t="str">
        <f>VLOOKUP($A29,Startlist!$B:$H,4,FALSE)</f>
        <v>Markus Tammoja</v>
      </c>
      <c r="E29" s="167" t="str">
        <f>VLOOKUP($A29,Startlist!$B:$H,7,FALSE)</f>
        <v>BMW 318</v>
      </c>
      <c r="F29" s="84">
        <f>IF(SUMIF('Other Penalties Details'!$A:$A,$A29,'Other Penalties Details'!$B:$B)&gt;0,SUMIF('Other Penalties Details'!$A:$A,$A29,'Other Penalties Details'!$B:$B),"")</f>
        <v>20</v>
      </c>
      <c r="G29" s="84">
        <f>IF(SUMIF('Other Penalties Details'!$A:$A,$A29,'Other Penalties Details'!$C:$C)&gt;0,SUMIF('Other Penalties Details'!$A:$A,$A29,'Other Penalties Details'!$C:$C),"")</f>
      </c>
      <c r="H29" s="84">
        <f>IF(SUMIF('Other Penalties Details'!$A:$A,$A29,'Other Penalties Details'!$D:$D)&gt;0,SUMIF('Other Penalties Details'!$A:$A,$A29,'Other Penalties Details'!$D:$D),"")</f>
      </c>
      <c r="I29" s="84">
        <f>IF(SUMIF('Other Penalties Details'!$A:$A,$A29,'Other Penalties Details'!$E:$E)&gt;0,SUMIF('Other Penalties Details'!$A:$A,$A29,'Other Penalties Details'!$E:$E),"")</f>
      </c>
      <c r="J29" s="84">
        <f>IF(SUMIF('Other Penalties Details'!$A:$A,$A29,'Other Penalties Details'!$F:$F)&gt;0,SUMIF('Other Penalties Details'!$A:$A,$A29,'Other Penalties Details'!$F:$F),"")</f>
      </c>
      <c r="K29" s="83" t="str">
        <f t="shared" si="0"/>
        <v>0:20</v>
      </c>
    </row>
    <row r="30" spans="1:11" s="85" customFormat="1" ht="14.25" customHeight="1">
      <c r="A30" s="83">
        <v>26</v>
      </c>
      <c r="B30" s="166" t="str">
        <f>VLOOKUP($A30,Startlist!$B:$H,2,FALSE)</f>
        <v>J16</v>
      </c>
      <c r="C30" s="167" t="str">
        <f>VLOOKUP($A30,Startlist!$B:$H,3,FALSE)</f>
        <v>Lukas Leivat</v>
      </c>
      <c r="D30" s="167" t="str">
        <f>VLOOKUP($A30,Startlist!$B:$H,4,FALSE)</f>
        <v>Priit Hain</v>
      </c>
      <c r="E30" s="167" t="str">
        <f>VLOOKUP($A30,Startlist!$B:$H,7,FALSE)</f>
        <v>Ford Fiesta</v>
      </c>
      <c r="F30" s="84">
        <f>IF(SUMIF('Other Penalties Details'!$A:$A,$A30,'Other Penalties Details'!$B:$B)&gt;0,SUMIF('Other Penalties Details'!$A:$A,$A30,'Other Penalties Details'!$B:$B),"")</f>
      </c>
      <c r="G30" s="84">
        <f>IF(SUMIF('Other Penalties Details'!$A:$A,$A30,'Other Penalties Details'!$C:$C)&gt;0,SUMIF('Other Penalties Details'!$A:$A,$A30,'Other Penalties Details'!$C:$C),"")</f>
      </c>
      <c r="H30" s="84">
        <f>IF(SUMIF('Other Penalties Details'!$A:$A,$A30,'Other Penalties Details'!$D:$D)&gt;0,SUMIF('Other Penalties Details'!$A:$A,$A30,'Other Penalties Details'!$D:$D),"")</f>
      </c>
      <c r="I30" s="84">
        <f>IF(SUMIF('Other Penalties Details'!$A:$A,$A30,'Other Penalties Details'!$E:$E)&gt;0,SUMIF('Other Penalties Details'!$A:$A,$A30,'Other Penalties Details'!$E:$E),"")</f>
      </c>
      <c r="J30" s="84">
        <f>IF(SUMIF('Other Penalties Details'!$A:$A,$A30,'Other Penalties Details'!$F:$F)&gt;0,SUMIF('Other Penalties Details'!$A:$A,$A30,'Other Penalties Details'!$F:$F),"")</f>
      </c>
      <c r="K30" s="83">
        <f t="shared" si="0"/>
      </c>
    </row>
    <row r="31" spans="1:11" s="85" customFormat="1" ht="14.25" customHeight="1">
      <c r="A31" s="83">
        <v>27</v>
      </c>
      <c r="B31" s="166" t="str">
        <f>VLOOKUP($A31,Startlist!$B:$H,2,FALSE)</f>
        <v>J16</v>
      </c>
      <c r="C31" s="167" t="str">
        <f>VLOOKUP($A31,Startlist!$B:$H,3,FALSE)</f>
        <v>Mattias Aivo Karik</v>
      </c>
      <c r="D31" s="167" t="str">
        <f>VLOOKUP($A31,Startlist!$B:$H,4,FALSE)</f>
        <v>Jaanus Hõbemägi</v>
      </c>
      <c r="E31" s="167" t="str">
        <f>VLOOKUP($A31,Startlist!$B:$H,7,FALSE)</f>
        <v>Toyota Yaris</v>
      </c>
      <c r="F31" s="84">
        <f>IF(SUMIF('Other Penalties Details'!$A:$A,$A31,'Other Penalties Details'!$B:$B)&gt;0,SUMIF('Other Penalties Details'!$A:$A,$A31,'Other Penalties Details'!$B:$B),"")</f>
        <v>30</v>
      </c>
      <c r="G31" s="84">
        <f>IF(SUMIF('Other Penalties Details'!$A:$A,$A31,'Other Penalties Details'!$C:$C)&gt;0,SUMIF('Other Penalties Details'!$A:$A,$A31,'Other Penalties Details'!$C:$C),"")</f>
      </c>
      <c r="H31" s="84">
        <f>IF(SUMIF('Other Penalties Details'!$A:$A,$A31,'Other Penalties Details'!$D:$D)&gt;0,SUMIF('Other Penalties Details'!$A:$A,$A31,'Other Penalties Details'!$D:$D),"")</f>
      </c>
      <c r="I31" s="84">
        <f>IF(SUMIF('Other Penalties Details'!$A:$A,$A31,'Other Penalties Details'!$E:$E)&gt;0,SUMIF('Other Penalties Details'!$A:$A,$A31,'Other Penalties Details'!$E:$E),"")</f>
      </c>
      <c r="J31" s="84">
        <f>IF(SUMIF('Other Penalties Details'!$A:$A,$A31,'Other Penalties Details'!$F:$F)&gt;0,SUMIF('Other Penalties Details'!$A:$A,$A31,'Other Penalties Details'!$F:$F),"")</f>
      </c>
      <c r="K31" s="83" t="str">
        <f t="shared" si="0"/>
        <v>0:30</v>
      </c>
    </row>
    <row r="32" spans="1:11" s="85" customFormat="1" ht="14.25" customHeight="1">
      <c r="A32" s="83">
        <v>28</v>
      </c>
      <c r="B32" s="166" t="str">
        <f>VLOOKUP($A32,Startlist!$B:$H,2,FALSE)</f>
        <v>J16</v>
      </c>
      <c r="C32" s="167" t="str">
        <f>VLOOKUP($A32,Startlist!$B:$H,3,FALSE)</f>
        <v>Jüri Jürisaar</v>
      </c>
      <c r="D32" s="167" t="str">
        <f>VLOOKUP($A32,Startlist!$B:$H,4,FALSE)</f>
        <v>Martin Tomson</v>
      </c>
      <c r="E32" s="167" t="str">
        <f>VLOOKUP($A32,Startlist!$B:$H,7,FALSE)</f>
        <v>BMW 316</v>
      </c>
      <c r="F32" s="84">
        <f>IF(SUMIF('Other Penalties Details'!$A:$A,$A32,'Other Penalties Details'!$B:$B)&gt;0,SUMIF('Other Penalties Details'!$A:$A,$A32,'Other Penalties Details'!$B:$B),"")</f>
      </c>
      <c r="G32" s="84">
        <f>IF(SUMIF('Other Penalties Details'!$A:$A,$A32,'Other Penalties Details'!$C:$C)&gt;0,SUMIF('Other Penalties Details'!$A:$A,$A32,'Other Penalties Details'!$C:$C),"")</f>
      </c>
      <c r="H32" s="84">
        <f>IF(SUMIF('Other Penalties Details'!$A:$A,$A32,'Other Penalties Details'!$D:$D)&gt;0,SUMIF('Other Penalties Details'!$A:$A,$A32,'Other Penalties Details'!$D:$D),"")</f>
      </c>
      <c r="I32" s="84">
        <f>IF(SUMIF('Other Penalties Details'!$A:$A,$A32,'Other Penalties Details'!$E:$E)&gt;0,SUMIF('Other Penalties Details'!$A:$A,$A32,'Other Penalties Details'!$E:$E),"")</f>
      </c>
      <c r="J32" s="84">
        <f>IF(SUMIF('Other Penalties Details'!$A:$A,$A32,'Other Penalties Details'!$F:$F)&gt;0,SUMIF('Other Penalties Details'!$A:$A,$A32,'Other Penalties Details'!$F:$F),"")</f>
      </c>
      <c r="K32" s="83">
        <f t="shared" si="0"/>
      </c>
    </row>
    <row r="33" spans="1:11" s="85" customFormat="1" ht="14.25" customHeight="1">
      <c r="A33" s="83">
        <v>29</v>
      </c>
      <c r="B33" s="166" t="str">
        <f>VLOOKUP($A33,Startlist!$B:$H,2,FALSE)</f>
        <v>J16</v>
      </c>
      <c r="C33" s="167" t="str">
        <f>VLOOKUP($A33,Startlist!$B:$H,3,FALSE)</f>
        <v>Rainer Raun</v>
      </c>
      <c r="D33" s="167" t="str">
        <f>VLOOKUP($A33,Startlist!$B:$H,4,FALSE)</f>
        <v>Targo Raun</v>
      </c>
      <c r="E33" s="167" t="str">
        <f>VLOOKUP($A33,Startlist!$B:$H,7,FALSE)</f>
        <v>Honda Civic</v>
      </c>
      <c r="F33" s="84">
        <f>IF(SUMIF('Other Penalties Details'!$A:$A,$A33,'Other Penalties Details'!$B:$B)&gt;0,SUMIF('Other Penalties Details'!$A:$A,$A33,'Other Penalties Details'!$B:$B),"")</f>
        <v>10</v>
      </c>
      <c r="G33" s="84">
        <f>IF(SUMIF('Other Penalties Details'!$A:$A,$A33,'Other Penalties Details'!$C:$C)&gt;0,SUMIF('Other Penalties Details'!$A:$A,$A33,'Other Penalties Details'!$C:$C),"")</f>
      </c>
      <c r="H33" s="84">
        <f>IF(SUMIF('Other Penalties Details'!$A:$A,$A33,'Other Penalties Details'!$D:$D)&gt;0,SUMIF('Other Penalties Details'!$A:$A,$A33,'Other Penalties Details'!$D:$D),"")</f>
      </c>
      <c r="I33" s="84">
        <f>IF(SUMIF('Other Penalties Details'!$A:$A,$A33,'Other Penalties Details'!$E:$E)&gt;0,SUMIF('Other Penalties Details'!$A:$A,$A33,'Other Penalties Details'!$E:$E),"")</f>
      </c>
      <c r="J33" s="84">
        <f>IF(SUMIF('Other Penalties Details'!$A:$A,$A33,'Other Penalties Details'!$F:$F)&gt;0,SUMIF('Other Penalties Details'!$A:$A,$A33,'Other Penalties Details'!$F:$F),"")</f>
      </c>
      <c r="K33" s="83" t="str">
        <f t="shared" si="0"/>
        <v>0:10</v>
      </c>
    </row>
    <row r="34" spans="1:11" s="85" customFormat="1" ht="14.25" customHeight="1">
      <c r="A34" s="83">
        <v>30</v>
      </c>
      <c r="B34" s="166" t="str">
        <f>VLOOKUP($A34,Startlist!$B:$H,2,FALSE)</f>
        <v>J18</v>
      </c>
      <c r="C34" s="167" t="str">
        <f>VLOOKUP($A34,Startlist!$B:$H,3,FALSE)</f>
        <v>Romario Voksepp</v>
      </c>
      <c r="D34" s="167" t="str">
        <f>VLOOKUP($A34,Startlist!$B:$H,4,FALSE)</f>
        <v>Rica Aarn</v>
      </c>
      <c r="E34" s="167" t="str">
        <f>VLOOKUP($A34,Startlist!$B:$H,7,FALSE)</f>
        <v>Honda Civic</v>
      </c>
      <c r="F34" s="84">
        <f>IF(SUMIF('Other Penalties Details'!$A:$A,$A34,'Other Penalties Details'!$B:$B)&gt;0,SUMIF('Other Penalties Details'!$A:$A,$A34,'Other Penalties Details'!$B:$B),"")</f>
      </c>
      <c r="G34" s="84">
        <f>IF(SUMIF('Other Penalties Details'!$A:$A,$A34,'Other Penalties Details'!$C:$C)&gt;0,SUMIF('Other Penalties Details'!$A:$A,$A34,'Other Penalties Details'!$C:$C),"")</f>
      </c>
      <c r="H34" s="84">
        <f>IF(SUMIF('Other Penalties Details'!$A:$A,$A34,'Other Penalties Details'!$D:$D)&gt;0,SUMIF('Other Penalties Details'!$A:$A,$A34,'Other Penalties Details'!$D:$D),"")</f>
      </c>
      <c r="I34" s="84">
        <f>IF(SUMIF('Other Penalties Details'!$A:$A,$A34,'Other Penalties Details'!$E:$E)&gt;0,SUMIF('Other Penalties Details'!$A:$A,$A34,'Other Penalties Details'!$E:$E),"")</f>
      </c>
      <c r="J34" s="84">
        <f>IF(SUMIF('Other Penalties Details'!$A:$A,$A34,'Other Penalties Details'!$F:$F)&gt;0,SUMIF('Other Penalties Details'!$A:$A,$A34,'Other Penalties Details'!$F:$F),"")</f>
      </c>
      <c r="K34" s="83">
        <f t="shared" si="0"/>
      </c>
    </row>
    <row r="35" spans="1:11" s="85" customFormat="1" ht="14.25" customHeight="1">
      <c r="A35" s="83">
        <v>31</v>
      </c>
      <c r="B35" s="166" t="str">
        <f>VLOOKUP($A35,Startlist!$B:$H,2,FALSE)</f>
        <v>J18</v>
      </c>
      <c r="C35" s="167" t="str">
        <f>VLOOKUP($A35,Startlist!$B:$H,3,FALSE)</f>
        <v>Esmar-Arnold Unt</v>
      </c>
      <c r="D35" s="167" t="str">
        <f>VLOOKUP($A35,Startlist!$B:$H,4,FALSE)</f>
        <v>Sulev Sarv</v>
      </c>
      <c r="E35" s="167" t="str">
        <f>VLOOKUP($A35,Startlist!$B:$H,7,FALSE)</f>
        <v>Honda Civic</v>
      </c>
      <c r="F35" s="84">
        <f>IF(SUMIF('Other Penalties Details'!$A:$A,$A35,'Other Penalties Details'!$B:$B)&gt;0,SUMIF('Other Penalties Details'!$A:$A,$A35,'Other Penalties Details'!$B:$B),"")</f>
        <v>30</v>
      </c>
      <c r="G35" s="84">
        <f>IF(SUMIF('Other Penalties Details'!$A:$A,$A35,'Other Penalties Details'!$C:$C)&gt;0,SUMIF('Other Penalties Details'!$A:$A,$A35,'Other Penalties Details'!$C:$C),"")</f>
      </c>
      <c r="H35" s="84">
        <f>IF(SUMIF('Other Penalties Details'!$A:$A,$A35,'Other Penalties Details'!$D:$D)&gt;0,SUMIF('Other Penalties Details'!$A:$A,$A35,'Other Penalties Details'!$D:$D),"")</f>
      </c>
      <c r="I35" s="84">
        <f>IF(SUMIF('Other Penalties Details'!$A:$A,$A35,'Other Penalties Details'!$E:$E)&gt;0,SUMIF('Other Penalties Details'!$A:$A,$A35,'Other Penalties Details'!$E:$E),"")</f>
      </c>
      <c r="J35" s="84">
        <f>IF(SUMIF('Other Penalties Details'!$A:$A,$A35,'Other Penalties Details'!$F:$F)&gt;0,SUMIF('Other Penalties Details'!$A:$A,$A35,'Other Penalties Details'!$F:$F),"")</f>
      </c>
      <c r="K35" s="83" t="str">
        <f t="shared" si="0"/>
        <v>0:30</v>
      </c>
    </row>
    <row r="36" spans="1:13" s="85" customFormat="1" ht="14.25" customHeight="1">
      <c r="A36" s="83">
        <v>32</v>
      </c>
      <c r="B36" s="166" t="str">
        <f>VLOOKUP($A36,Startlist!$B:$H,2,FALSE)</f>
        <v>J16</v>
      </c>
      <c r="C36" s="167" t="str">
        <f>VLOOKUP($A36,Startlist!$B:$H,3,FALSE)</f>
        <v>Hanna Lisette Aabna</v>
      </c>
      <c r="D36" s="167" t="str">
        <f>VLOOKUP($A36,Startlist!$B:$H,4,FALSE)</f>
        <v>Rait Jansen</v>
      </c>
      <c r="E36" s="167" t="str">
        <f>VLOOKUP($A36,Startlist!$B:$H,7,FALSE)</f>
        <v>Ford Fiesta</v>
      </c>
      <c r="F36" s="84">
        <f>IF(SUMIF('Other Penalties Details'!$A:$A,$A36,'Other Penalties Details'!$B:$B)&gt;0,SUMIF('Other Penalties Details'!$A:$A,$A36,'Other Penalties Details'!$B:$B),"")</f>
        <v>10</v>
      </c>
      <c r="G36" s="84">
        <f>IF(SUMIF('Other Penalties Details'!$A:$A,$A36,'Other Penalties Details'!$C:$C)&gt;0,SUMIF('Other Penalties Details'!$A:$A,$A36,'Other Penalties Details'!$C:$C),"")</f>
      </c>
      <c r="H36" s="84">
        <f>IF(SUMIF('Other Penalties Details'!$A:$A,$A36,'Other Penalties Details'!$D:$D)&gt;0,SUMIF('Other Penalties Details'!$A:$A,$A36,'Other Penalties Details'!$D:$D),"")</f>
      </c>
      <c r="I36" s="84">
        <f>IF(SUMIF('Other Penalties Details'!$A:$A,$A36,'Other Penalties Details'!$E:$E)&gt;0,SUMIF('Other Penalties Details'!$A:$A,$A36,'Other Penalties Details'!$E:$E),"")</f>
      </c>
      <c r="J36" s="84">
        <f>IF(SUMIF('Other Penalties Details'!$A:$A,$A36,'Other Penalties Details'!$F:$F)&gt;0,SUMIF('Other Penalties Details'!$A:$A,$A36,'Other Penalties Details'!$F:$F),"")</f>
      </c>
      <c r="K36" s="83" t="str">
        <f t="shared" si="0"/>
        <v>0:10</v>
      </c>
      <c r="L36" s="235"/>
      <c r="M36" s="235"/>
    </row>
    <row r="37" spans="1:11" s="85" customFormat="1" ht="14.25" customHeight="1">
      <c r="A37" s="83">
        <v>33</v>
      </c>
      <c r="B37" s="166" t="str">
        <f>VLOOKUP($A37,Startlist!$B:$H,2,FALSE)</f>
        <v>J18</v>
      </c>
      <c r="C37" s="167" t="str">
        <f>VLOOKUP($A37,Startlist!$B:$H,3,FALSE)</f>
        <v>Kauri Bõstrov</v>
      </c>
      <c r="D37" s="167" t="str">
        <f>VLOOKUP($A37,Startlist!$B:$H,4,FALSE)</f>
        <v>Jaanus Bõstrov</v>
      </c>
      <c r="E37" s="167" t="str">
        <f>VLOOKUP($A37,Startlist!$B:$H,7,FALSE)</f>
        <v>Honda Civic</v>
      </c>
      <c r="F37" s="84">
        <f>IF(SUMIF('Other Penalties Details'!$A:$A,$A37,'Other Penalties Details'!$B:$B)&gt;0,SUMIF('Other Penalties Details'!$A:$A,$A37,'Other Penalties Details'!$B:$B),"")</f>
      </c>
      <c r="G37" s="84">
        <f>IF(SUMIF('Other Penalties Details'!$A:$A,$A37,'Other Penalties Details'!$C:$C)&gt;0,SUMIF('Other Penalties Details'!$A:$A,$A37,'Other Penalties Details'!$C:$C),"")</f>
      </c>
      <c r="H37" s="84">
        <f>IF(SUMIF('Other Penalties Details'!$A:$A,$A37,'Other Penalties Details'!$D:$D)&gt;0,SUMIF('Other Penalties Details'!$A:$A,$A37,'Other Penalties Details'!$D:$D),"")</f>
      </c>
      <c r="I37" s="84">
        <f>IF(SUMIF('Other Penalties Details'!$A:$A,$A37,'Other Penalties Details'!$E:$E)&gt;0,SUMIF('Other Penalties Details'!$A:$A,$A37,'Other Penalties Details'!$E:$E),"")</f>
      </c>
      <c r="J37" s="84">
        <f>IF(SUMIF('Other Penalties Details'!$A:$A,$A37,'Other Penalties Details'!$F:$F)&gt;0,SUMIF('Other Penalties Details'!$A:$A,$A37,'Other Penalties Details'!$F:$F),"")</f>
      </c>
      <c r="K37" s="83">
        <f t="shared" si="0"/>
      </c>
    </row>
    <row r="38" spans="1:11" s="85" customFormat="1" ht="14.25" customHeight="1">
      <c r="A38" s="83">
        <v>34</v>
      </c>
      <c r="B38" s="166" t="str">
        <f>VLOOKUP($A38,Startlist!$B:$H,2,FALSE)</f>
        <v>J18</v>
      </c>
      <c r="C38" s="167" t="str">
        <f>VLOOKUP($A38,Startlist!$B:$H,3,FALSE)</f>
        <v>Kristian Hallikmägi</v>
      </c>
      <c r="D38" s="167" t="str">
        <f>VLOOKUP($A38,Startlist!$B:$H,4,FALSE)</f>
        <v>Jaan Pisang</v>
      </c>
      <c r="E38" s="167" t="str">
        <f>VLOOKUP($A38,Startlist!$B:$H,7,FALSE)</f>
        <v>Honda Civic</v>
      </c>
      <c r="F38" s="84">
        <f>IF(SUMIF('Other Penalties Details'!$A:$A,$A38,'Other Penalties Details'!$B:$B)&gt;0,SUMIF('Other Penalties Details'!$A:$A,$A38,'Other Penalties Details'!$B:$B),"")</f>
        <v>20</v>
      </c>
      <c r="G38" s="84">
        <f>IF(SUMIF('Other Penalties Details'!$A:$A,$A38,'Other Penalties Details'!$C:$C)&gt;0,SUMIF('Other Penalties Details'!$A:$A,$A38,'Other Penalties Details'!$C:$C),"")</f>
      </c>
      <c r="H38" s="84">
        <f>IF(SUMIF('Other Penalties Details'!$A:$A,$A38,'Other Penalties Details'!$D:$D)&gt;0,SUMIF('Other Penalties Details'!$A:$A,$A38,'Other Penalties Details'!$D:$D),"")</f>
      </c>
      <c r="I38" s="84">
        <f>IF(SUMIF('Other Penalties Details'!$A:$A,$A38,'Other Penalties Details'!$E:$E)&gt;0,SUMIF('Other Penalties Details'!$A:$A,$A38,'Other Penalties Details'!$E:$E),"")</f>
      </c>
      <c r="J38" s="84">
        <f>IF(SUMIF('Other Penalties Details'!$A:$A,$A38,'Other Penalties Details'!$F:$F)&gt;0,SUMIF('Other Penalties Details'!$A:$A,$A38,'Other Penalties Details'!$F:$F),"")</f>
      </c>
      <c r="K38" s="83" t="str">
        <f t="shared" si="0"/>
        <v>0:20</v>
      </c>
    </row>
    <row r="39" spans="1:11" s="85" customFormat="1" ht="14.25" customHeight="1">
      <c r="A39" s="83">
        <v>35</v>
      </c>
      <c r="B39" s="166" t="str">
        <f>VLOOKUP($A39,Startlist!$B:$H,2,FALSE)</f>
        <v>J16</v>
      </c>
      <c r="C39" s="167" t="str">
        <f>VLOOKUP($A39,Startlist!$B:$H,3,FALSE)</f>
        <v>Oskar Männamets</v>
      </c>
      <c r="D39" s="167" t="str">
        <f>VLOOKUP($A39,Startlist!$B:$H,4,FALSE)</f>
        <v>Holger Enok</v>
      </c>
      <c r="E39" s="167" t="str">
        <f>VLOOKUP($A39,Startlist!$B:$H,7,FALSE)</f>
        <v>Ford Fiesta</v>
      </c>
      <c r="F39" s="84">
        <f>IF(SUMIF('Other Penalties Details'!$A:$A,$A39,'Other Penalties Details'!$B:$B)&gt;0,SUMIF('Other Penalties Details'!$A:$A,$A39,'Other Penalties Details'!$B:$B),"")</f>
      </c>
      <c r="G39" s="84">
        <f>IF(SUMIF('Other Penalties Details'!$A:$A,$A39,'Other Penalties Details'!$C:$C)&gt;0,SUMIF('Other Penalties Details'!$A:$A,$A39,'Other Penalties Details'!$C:$C),"")</f>
      </c>
      <c r="H39" s="84">
        <f>IF(SUMIF('Other Penalties Details'!$A:$A,$A39,'Other Penalties Details'!$D:$D)&gt;0,SUMIF('Other Penalties Details'!$A:$A,$A39,'Other Penalties Details'!$D:$D),"")</f>
      </c>
      <c r="I39" s="84">
        <f>IF(SUMIF('Other Penalties Details'!$A:$A,$A39,'Other Penalties Details'!$E:$E)&gt;0,SUMIF('Other Penalties Details'!$A:$A,$A39,'Other Penalties Details'!$E:$E),"")</f>
      </c>
      <c r="J39" s="84">
        <f>IF(SUMIF('Other Penalties Details'!$A:$A,$A39,'Other Penalties Details'!$F:$F)&gt;0,SUMIF('Other Penalties Details'!$A:$A,$A39,'Other Penalties Details'!$F:$F),"")</f>
      </c>
      <c r="K39" s="83">
        <f t="shared" si="0"/>
      </c>
    </row>
    <row r="40" spans="1:11" s="85" customFormat="1" ht="14.25" customHeight="1">
      <c r="A40" s="83">
        <v>36</v>
      </c>
      <c r="B40" s="166" t="str">
        <f>VLOOKUP($A40,Startlist!$B:$H,2,FALSE)</f>
        <v>J18</v>
      </c>
      <c r="C40" s="167" t="str">
        <f>VLOOKUP($A40,Startlist!$B:$H,3,FALSE)</f>
        <v>Joosep Planken</v>
      </c>
      <c r="D40" s="167" t="str">
        <f>VLOOKUP($A40,Startlist!$B:$H,4,FALSE)</f>
        <v>Taavi Lassmann</v>
      </c>
      <c r="E40" s="167" t="str">
        <f>VLOOKUP($A40,Startlist!$B:$H,7,FALSE)</f>
        <v>Honda CRX</v>
      </c>
      <c r="F40" s="84">
        <f>IF(SUMIF('Other Penalties Details'!$A:$A,$A40,'Other Penalties Details'!$B:$B)&gt;0,SUMIF('Other Penalties Details'!$A:$A,$A40,'Other Penalties Details'!$B:$B),"")</f>
        <v>10</v>
      </c>
      <c r="G40" s="84">
        <f>IF(SUMIF('Other Penalties Details'!$A:$A,$A40,'Other Penalties Details'!$C:$C)&gt;0,SUMIF('Other Penalties Details'!$A:$A,$A40,'Other Penalties Details'!$C:$C),"")</f>
      </c>
      <c r="H40" s="84">
        <f>IF(SUMIF('Other Penalties Details'!$A:$A,$A40,'Other Penalties Details'!$D:$D)&gt;0,SUMIF('Other Penalties Details'!$A:$A,$A40,'Other Penalties Details'!$D:$D),"")</f>
      </c>
      <c r="I40" s="84">
        <f>IF(SUMIF('Other Penalties Details'!$A:$A,$A40,'Other Penalties Details'!$E:$E)&gt;0,SUMIF('Other Penalties Details'!$A:$A,$A40,'Other Penalties Details'!$E:$E),"")</f>
      </c>
      <c r="J40" s="84">
        <f>IF(SUMIF('Other Penalties Details'!$A:$A,$A40,'Other Penalties Details'!$F:$F)&gt;0,SUMIF('Other Penalties Details'!$A:$A,$A40,'Other Penalties Details'!$F:$F),"")</f>
      </c>
      <c r="K40" s="83" t="str">
        <f t="shared" si="0"/>
        <v>0:10</v>
      </c>
    </row>
    <row r="41" spans="1:11" s="85" customFormat="1" ht="14.25" customHeight="1">
      <c r="A41" s="83">
        <v>37</v>
      </c>
      <c r="B41" s="166" t="str">
        <f>VLOOKUP($A41,Startlist!$B:$H,2,FALSE)</f>
        <v>4WD</v>
      </c>
      <c r="C41" s="167" t="str">
        <f>VLOOKUP($A41,Startlist!$B:$H,3,FALSE)</f>
        <v>Martin Vaga</v>
      </c>
      <c r="D41" s="167" t="str">
        <f>VLOOKUP($A41,Startlist!$B:$H,4,FALSE)</f>
        <v>Kristian Teern</v>
      </c>
      <c r="E41" s="167" t="str">
        <f>VLOOKUP($A41,Startlist!$B:$H,7,FALSE)</f>
        <v>Mitsubishi Lancer Evo 8</v>
      </c>
      <c r="F41" s="84">
        <f>IF(SUMIF('Other Penalties Details'!$A:$A,$A41,'Other Penalties Details'!$B:$B)&gt;0,SUMIF('Other Penalties Details'!$A:$A,$A41,'Other Penalties Details'!$B:$B),"")</f>
      </c>
      <c r="G41" s="84">
        <f>IF(SUMIF('Other Penalties Details'!$A:$A,$A41,'Other Penalties Details'!$C:$C)&gt;0,SUMIF('Other Penalties Details'!$A:$A,$A41,'Other Penalties Details'!$C:$C),"")</f>
      </c>
      <c r="H41" s="84">
        <f>IF(SUMIF('Other Penalties Details'!$A:$A,$A41,'Other Penalties Details'!$D:$D)&gt;0,SUMIF('Other Penalties Details'!$A:$A,$A41,'Other Penalties Details'!$D:$D),"")</f>
      </c>
      <c r="I41" s="84">
        <f>IF(SUMIF('Other Penalties Details'!$A:$A,$A41,'Other Penalties Details'!$E:$E)&gt;0,SUMIF('Other Penalties Details'!$A:$A,$A41,'Other Penalties Details'!$E:$E),"")</f>
      </c>
      <c r="J41" s="84">
        <f>IF(SUMIF('Other Penalties Details'!$A:$A,$A41,'Other Penalties Details'!$F:$F)&gt;0,SUMIF('Other Penalties Details'!$A:$A,$A41,'Other Penalties Details'!$F:$F),"")</f>
      </c>
      <c r="K41" s="83">
        <f t="shared" si="0"/>
      </c>
    </row>
    <row r="42" spans="1:11" s="85" customFormat="1" ht="14.25" customHeight="1">
      <c r="A42" s="83">
        <v>38</v>
      </c>
      <c r="B42" s="166" t="str">
        <f>VLOOKUP($A42,Startlist!$B:$H,2,FALSE)</f>
        <v>2SE</v>
      </c>
      <c r="C42" s="167" t="str">
        <f>VLOOKUP($A42,Startlist!$B:$H,3,FALSE)</f>
        <v>Mirko Kaunis</v>
      </c>
      <c r="D42" s="167" t="str">
        <f>VLOOKUP($A42,Startlist!$B:$H,4,FALSE)</f>
        <v>Karl Tarrend</v>
      </c>
      <c r="E42" s="167" t="str">
        <f>VLOOKUP($A42,Startlist!$B:$H,7,FALSE)</f>
        <v>Honda Civic Type-R</v>
      </c>
      <c r="F42" s="84">
        <f>IF(SUMIF('Other Penalties Details'!$A:$A,$A42,'Other Penalties Details'!$B:$B)&gt;0,SUMIF('Other Penalties Details'!$A:$A,$A42,'Other Penalties Details'!$B:$B),"")</f>
      </c>
      <c r="G42" s="84">
        <f>IF(SUMIF('Other Penalties Details'!$A:$A,$A42,'Other Penalties Details'!$C:$C)&gt;0,SUMIF('Other Penalties Details'!$A:$A,$A42,'Other Penalties Details'!$C:$C),"")</f>
      </c>
      <c r="H42" s="84">
        <f>IF(SUMIF('Other Penalties Details'!$A:$A,$A42,'Other Penalties Details'!$D:$D)&gt;0,SUMIF('Other Penalties Details'!$A:$A,$A42,'Other Penalties Details'!$D:$D),"")</f>
      </c>
      <c r="I42" s="84">
        <f>IF(SUMIF('Other Penalties Details'!$A:$A,$A42,'Other Penalties Details'!$E:$E)&gt;0,SUMIF('Other Penalties Details'!$A:$A,$A42,'Other Penalties Details'!$E:$E),"")</f>
      </c>
      <c r="J42" s="84">
        <f>IF(SUMIF('Other Penalties Details'!$A:$A,$A42,'Other Penalties Details'!$F:$F)&gt;0,SUMIF('Other Penalties Details'!$A:$A,$A42,'Other Penalties Details'!$F:$F),"")</f>
      </c>
      <c r="K42" s="83">
        <f t="shared" si="0"/>
      </c>
    </row>
    <row r="43" spans="1:11" s="85" customFormat="1" ht="14.25" customHeight="1">
      <c r="A43" s="83">
        <v>39</v>
      </c>
      <c r="B43" s="166" t="str">
        <f>VLOOKUP($A43,Startlist!$B:$H,2,FALSE)</f>
        <v>2ST</v>
      </c>
      <c r="C43" s="167" t="str">
        <f>VLOOKUP($A43,Startlist!$B:$H,3,FALSE)</f>
        <v>Joosep Ausmees</v>
      </c>
      <c r="D43" s="167" t="str">
        <f>VLOOKUP($A43,Startlist!$B:$H,4,FALSE)</f>
        <v>Tauri Olesk</v>
      </c>
      <c r="E43" s="167" t="str">
        <f>VLOOKUP($A43,Startlist!$B:$H,7,FALSE)</f>
        <v>BMW 328</v>
      </c>
      <c r="F43" s="84">
        <f>IF(SUMIF('Other Penalties Details'!$A:$A,$A43,'Other Penalties Details'!$B:$B)&gt;0,SUMIF('Other Penalties Details'!$A:$A,$A43,'Other Penalties Details'!$B:$B),"")</f>
      </c>
      <c r="G43" s="84">
        <f>IF(SUMIF('Other Penalties Details'!$A:$A,$A43,'Other Penalties Details'!$C:$C)&gt;0,SUMIF('Other Penalties Details'!$A:$A,$A43,'Other Penalties Details'!$C:$C),"")</f>
      </c>
      <c r="H43" s="84">
        <f>IF(SUMIF('Other Penalties Details'!$A:$A,$A43,'Other Penalties Details'!$D:$D)&gt;0,SUMIF('Other Penalties Details'!$A:$A,$A43,'Other Penalties Details'!$D:$D),"")</f>
      </c>
      <c r="I43" s="84">
        <f>IF(SUMIF('Other Penalties Details'!$A:$A,$A43,'Other Penalties Details'!$E:$E)&gt;0,SUMIF('Other Penalties Details'!$A:$A,$A43,'Other Penalties Details'!$E:$E),"")</f>
      </c>
      <c r="J43" s="84">
        <f>IF(SUMIF('Other Penalties Details'!$A:$A,$A43,'Other Penalties Details'!$F:$F)&gt;0,SUMIF('Other Penalties Details'!$A:$A,$A43,'Other Penalties Details'!$F:$F),"")</f>
      </c>
      <c r="K43" s="83">
        <f t="shared" si="0"/>
      </c>
    </row>
    <row r="44" spans="1:11" s="85" customFormat="1" ht="14.25" customHeight="1">
      <c r="A44" s="83">
        <v>40</v>
      </c>
      <c r="B44" s="166" t="str">
        <f>VLOOKUP($A44,Startlist!$B:$H,2,FALSE)</f>
        <v>4WD</v>
      </c>
      <c r="C44" s="167" t="str">
        <f>VLOOKUP($A44,Startlist!$B:$H,3,FALSE)</f>
        <v>Kevin Kangur</v>
      </c>
      <c r="D44" s="167" t="str">
        <f>VLOOKUP($A44,Startlist!$B:$H,4,FALSE)</f>
        <v>Oti Maat</v>
      </c>
      <c r="E44" s="167" t="str">
        <f>VLOOKUP($A44,Startlist!$B:$H,7,FALSE)</f>
        <v>Subaru Impreza WRX STI</v>
      </c>
      <c r="F44" s="84">
        <f>IF(SUMIF('Other Penalties Details'!$A:$A,$A44,'Other Penalties Details'!$B:$B)&gt;0,SUMIF('Other Penalties Details'!$A:$A,$A44,'Other Penalties Details'!$B:$B),"")</f>
        <v>20</v>
      </c>
      <c r="G44" s="84">
        <f>IF(SUMIF('Other Penalties Details'!$A:$A,$A44,'Other Penalties Details'!$C:$C)&gt;0,SUMIF('Other Penalties Details'!$A:$A,$A44,'Other Penalties Details'!$C:$C),"")</f>
      </c>
      <c r="H44" s="84">
        <f>IF(SUMIF('Other Penalties Details'!$A:$A,$A44,'Other Penalties Details'!$D:$D)&gt;0,SUMIF('Other Penalties Details'!$A:$A,$A44,'Other Penalties Details'!$D:$D),"")</f>
      </c>
      <c r="I44" s="84">
        <f>IF(SUMIF('Other Penalties Details'!$A:$A,$A44,'Other Penalties Details'!$E:$E)&gt;0,SUMIF('Other Penalties Details'!$A:$A,$A44,'Other Penalties Details'!$E:$E),"")</f>
      </c>
      <c r="J44" s="84">
        <f>IF(SUMIF('Other Penalties Details'!$A:$A,$A44,'Other Penalties Details'!$F:$F)&gt;0,SUMIF('Other Penalties Details'!$A:$A,$A44,'Other Penalties Details'!$F:$F),"")</f>
      </c>
      <c r="K44" s="83" t="str">
        <f t="shared" si="0"/>
        <v>0:20</v>
      </c>
    </row>
    <row r="45" spans="1:11" s="85" customFormat="1" ht="14.25" customHeight="1">
      <c r="A45" s="83">
        <v>41</v>
      </c>
      <c r="B45" s="166" t="str">
        <f>VLOOKUP($A45,Startlist!$B:$H,2,FALSE)</f>
        <v>4WD</v>
      </c>
      <c r="C45" s="167" t="str">
        <f>VLOOKUP($A45,Startlist!$B:$H,3,FALSE)</f>
        <v>Robin Pruul</v>
      </c>
      <c r="D45" s="167" t="str">
        <f>VLOOKUP($A45,Startlist!$B:$H,4,FALSE)</f>
        <v>Rein Tikka</v>
      </c>
      <c r="E45" s="167" t="str">
        <f>VLOOKUP($A45,Startlist!$B:$H,7,FALSE)</f>
        <v>Subaru Impreza</v>
      </c>
      <c r="F45" s="84">
        <f>IF(SUMIF('Other Penalties Details'!$A:$A,$A45,'Other Penalties Details'!$B:$B)&gt;0,SUMIF('Other Penalties Details'!$A:$A,$A45,'Other Penalties Details'!$B:$B),"")</f>
      </c>
      <c r="G45" s="84">
        <f>IF(SUMIF('Other Penalties Details'!$A:$A,$A45,'Other Penalties Details'!$C:$C)&gt;0,SUMIF('Other Penalties Details'!$A:$A,$A45,'Other Penalties Details'!$C:$C),"")</f>
      </c>
      <c r="H45" s="84">
        <f>IF(SUMIF('Other Penalties Details'!$A:$A,$A45,'Other Penalties Details'!$D:$D)&gt;0,SUMIF('Other Penalties Details'!$A:$A,$A45,'Other Penalties Details'!$D:$D),"")</f>
      </c>
      <c r="I45" s="84">
        <f>IF(SUMIF('Other Penalties Details'!$A:$A,$A45,'Other Penalties Details'!$E:$E)&gt;0,SUMIF('Other Penalties Details'!$A:$A,$A45,'Other Penalties Details'!$E:$E),"")</f>
      </c>
      <c r="J45" s="84">
        <f>IF(SUMIF('Other Penalties Details'!$A:$A,$A45,'Other Penalties Details'!$F:$F)&gt;0,SUMIF('Other Penalties Details'!$A:$A,$A45,'Other Penalties Details'!$F:$F),"")</f>
      </c>
      <c r="K45" s="83">
        <f t="shared" si="0"/>
      </c>
    </row>
    <row r="46" spans="1:11" s="85" customFormat="1" ht="14.25" customHeight="1">
      <c r="A46" s="83">
        <v>42</v>
      </c>
      <c r="B46" s="166" t="str">
        <f>VLOOKUP($A46,Startlist!$B:$H,2,FALSE)</f>
        <v>4WD</v>
      </c>
      <c r="C46" s="167" t="str">
        <f>VLOOKUP($A46,Startlist!$B:$H,3,FALSE)</f>
        <v>Marko Eespakk</v>
      </c>
      <c r="D46" s="167" t="str">
        <f>VLOOKUP($A46,Startlist!$B:$H,4,FALSE)</f>
        <v>Eva Lota Eespakk</v>
      </c>
      <c r="E46" s="167" t="str">
        <f>VLOOKUP($A46,Startlist!$B:$H,7,FALSE)</f>
        <v>Volkswagen Golf</v>
      </c>
      <c r="F46" s="84">
        <f>IF(SUMIF('Other Penalties Details'!$A:$A,$A46,'Other Penalties Details'!$B:$B)&gt;0,SUMIF('Other Penalties Details'!$A:$A,$A46,'Other Penalties Details'!$B:$B),"")</f>
      </c>
      <c r="G46" s="84">
        <f>IF(SUMIF('Other Penalties Details'!$A:$A,$A46,'Other Penalties Details'!$C:$C)&gt;0,SUMIF('Other Penalties Details'!$A:$A,$A46,'Other Penalties Details'!$C:$C),"")</f>
      </c>
      <c r="H46" s="84">
        <f>IF(SUMIF('Other Penalties Details'!$A:$A,$A46,'Other Penalties Details'!$D:$D)&gt;0,SUMIF('Other Penalties Details'!$A:$A,$A46,'Other Penalties Details'!$D:$D),"")</f>
      </c>
      <c r="I46" s="84">
        <f>IF(SUMIF('Other Penalties Details'!$A:$A,$A46,'Other Penalties Details'!$E:$E)&gt;0,SUMIF('Other Penalties Details'!$A:$A,$A46,'Other Penalties Details'!$E:$E),"")</f>
      </c>
      <c r="J46" s="84">
        <f>IF(SUMIF('Other Penalties Details'!$A:$A,$A46,'Other Penalties Details'!$F:$F)&gt;0,SUMIF('Other Penalties Details'!$A:$A,$A46,'Other Penalties Details'!$F:$F),"")</f>
      </c>
      <c r="K46" s="83">
        <f t="shared" si="0"/>
      </c>
    </row>
    <row r="47" spans="1:11" s="85" customFormat="1" ht="14.25" customHeight="1">
      <c r="A47" s="83">
        <v>43</v>
      </c>
      <c r="B47" s="166" t="str">
        <f>VLOOKUP($A47,Startlist!$B:$H,2,FALSE)</f>
        <v>4WD</v>
      </c>
      <c r="C47" s="167" t="str">
        <f>VLOOKUP($A47,Startlist!$B:$H,3,FALSE)</f>
        <v>Merkko Haljasmets</v>
      </c>
      <c r="D47" s="167" t="str">
        <f>VLOOKUP($A47,Startlist!$B:$H,4,FALSE)</f>
        <v>Harri Jõessar</v>
      </c>
      <c r="E47" s="167" t="str">
        <f>VLOOKUP($A47,Startlist!$B:$H,7,FALSE)</f>
        <v>Mitsubishi Lancer</v>
      </c>
      <c r="F47" s="84">
        <f>IF(SUMIF('Other Penalties Details'!$A:$A,$A47,'Other Penalties Details'!$B:$B)&gt;0,SUMIF('Other Penalties Details'!$A:$A,$A47,'Other Penalties Details'!$B:$B),"")</f>
        <v>20</v>
      </c>
      <c r="G47" s="84">
        <f>IF(SUMIF('Other Penalties Details'!$A:$A,$A47,'Other Penalties Details'!$C:$C)&gt;0,SUMIF('Other Penalties Details'!$A:$A,$A47,'Other Penalties Details'!$C:$C),"")</f>
      </c>
      <c r="H47" s="84">
        <f>IF(SUMIF('Other Penalties Details'!$A:$A,$A47,'Other Penalties Details'!$D:$D)&gt;0,SUMIF('Other Penalties Details'!$A:$A,$A47,'Other Penalties Details'!$D:$D),"")</f>
      </c>
      <c r="I47" s="84">
        <f>IF(SUMIF('Other Penalties Details'!$A:$A,$A47,'Other Penalties Details'!$E:$E)&gt;0,SUMIF('Other Penalties Details'!$A:$A,$A47,'Other Penalties Details'!$E:$E),"")</f>
      </c>
      <c r="J47" s="84">
        <f>IF(SUMIF('Other Penalties Details'!$A:$A,$A47,'Other Penalties Details'!$F:$F)&gt;0,SUMIF('Other Penalties Details'!$A:$A,$A47,'Other Penalties Details'!$F:$F),"")</f>
      </c>
      <c r="K47" s="83" t="str">
        <f t="shared" si="0"/>
        <v>0:20</v>
      </c>
    </row>
    <row r="48" spans="1:11" s="85" customFormat="1" ht="14.25" customHeight="1">
      <c r="A48" s="83">
        <v>44</v>
      </c>
      <c r="B48" s="166" t="str">
        <f>VLOOKUP($A48,Startlist!$B:$H,2,FALSE)</f>
        <v>2ST</v>
      </c>
      <c r="C48" s="167" t="str">
        <f>VLOOKUP($A48,Startlist!$B:$H,3,FALSE)</f>
        <v>Allar Õun</v>
      </c>
      <c r="D48" s="167" t="str">
        <f>VLOOKUP($A48,Startlist!$B:$H,4,FALSE)</f>
        <v>Janar Klauson</v>
      </c>
      <c r="E48" s="167" t="str">
        <f>VLOOKUP($A48,Startlist!$B:$H,7,FALSE)</f>
        <v>BMW 323</v>
      </c>
      <c r="F48" s="84">
        <f>IF(SUMIF('Other Penalties Details'!$A:$A,$A48,'Other Penalties Details'!$B:$B)&gt;0,SUMIF('Other Penalties Details'!$A:$A,$A48,'Other Penalties Details'!$B:$B),"")</f>
        <v>60</v>
      </c>
      <c r="G48" s="84">
        <f>IF(SUMIF('Other Penalties Details'!$A:$A,$A48,'Other Penalties Details'!$C:$C)&gt;0,SUMIF('Other Penalties Details'!$A:$A,$A48,'Other Penalties Details'!$C:$C),"")</f>
      </c>
      <c r="H48" s="84">
        <f>IF(SUMIF('Other Penalties Details'!$A:$A,$A48,'Other Penalties Details'!$D:$D)&gt;0,SUMIF('Other Penalties Details'!$A:$A,$A48,'Other Penalties Details'!$D:$D),"")</f>
      </c>
      <c r="I48" s="84">
        <f>IF(SUMIF('Other Penalties Details'!$A:$A,$A48,'Other Penalties Details'!$E:$E)&gt;0,SUMIF('Other Penalties Details'!$A:$A,$A48,'Other Penalties Details'!$E:$E),"")</f>
      </c>
      <c r="J48" s="84">
        <f>IF(SUMIF('Other Penalties Details'!$A:$A,$A48,'Other Penalties Details'!$F:$F)&gt;0,SUMIF('Other Penalties Details'!$A:$A,$A48,'Other Penalties Details'!$F:$F),"")</f>
      </c>
      <c r="K48" s="83" t="str">
        <f t="shared" si="0"/>
        <v>1:00</v>
      </c>
    </row>
    <row r="49" spans="1:11" s="85" customFormat="1" ht="14.25" customHeight="1">
      <c r="A49" s="83">
        <v>45</v>
      </c>
      <c r="B49" s="166" t="str">
        <f>VLOOKUP($A49,Startlist!$B:$H,2,FALSE)</f>
        <v>4WD</v>
      </c>
      <c r="C49" s="167" t="str">
        <f>VLOOKUP($A49,Startlist!$B:$H,3,FALSE)</f>
        <v>Martin Kutser</v>
      </c>
      <c r="D49" s="167" t="str">
        <f>VLOOKUP($A49,Startlist!$B:$H,4,FALSE)</f>
        <v>Kristjan Ojavee</v>
      </c>
      <c r="E49" s="167" t="str">
        <f>VLOOKUP($A49,Startlist!$B:$H,7,FALSE)</f>
        <v>Subaru Impreza</v>
      </c>
      <c r="F49" s="84">
        <f>IF(SUMIF('Other Penalties Details'!$A:$A,$A49,'Other Penalties Details'!$B:$B)&gt;0,SUMIF('Other Penalties Details'!$A:$A,$A49,'Other Penalties Details'!$B:$B),"")</f>
        <v>50</v>
      </c>
      <c r="G49" s="84">
        <f>IF(SUMIF('Other Penalties Details'!$A:$A,$A49,'Other Penalties Details'!$C:$C)&gt;0,SUMIF('Other Penalties Details'!$A:$A,$A49,'Other Penalties Details'!$C:$C),"")</f>
        <v>60</v>
      </c>
      <c r="H49" s="84">
        <f>IF(SUMIF('Other Penalties Details'!$A:$A,$A49,'Other Penalties Details'!$D:$D)&gt;0,SUMIF('Other Penalties Details'!$A:$A,$A49,'Other Penalties Details'!$D:$D),"")</f>
      </c>
      <c r="I49" s="84">
        <f>IF(SUMIF('Other Penalties Details'!$A:$A,$A49,'Other Penalties Details'!$E:$E)&gt;0,SUMIF('Other Penalties Details'!$A:$A,$A49,'Other Penalties Details'!$E:$E),"")</f>
      </c>
      <c r="J49" s="84">
        <f>IF(SUMIF('Other Penalties Details'!$A:$A,$A49,'Other Penalties Details'!$F:$F)&gt;0,SUMIF('Other Penalties Details'!$A:$A,$A49,'Other Penalties Details'!$F:$F),"")</f>
      </c>
      <c r="K49" s="83" t="str">
        <f t="shared" si="0"/>
        <v>1:50</v>
      </c>
    </row>
    <row r="50" spans="1:11" s="85" customFormat="1" ht="14.25" customHeight="1">
      <c r="A50" s="83">
        <v>46</v>
      </c>
      <c r="B50" s="166" t="str">
        <f>VLOOKUP($A50,Startlist!$B:$H,2,FALSE)</f>
        <v>2ST</v>
      </c>
      <c r="C50" s="167" t="str">
        <f>VLOOKUP($A50,Startlist!$B:$H,3,FALSE)</f>
        <v>Ranno Saar</v>
      </c>
      <c r="D50" s="167" t="str">
        <f>VLOOKUP($A50,Startlist!$B:$H,4,FALSE)</f>
        <v>Hardy Runtel</v>
      </c>
      <c r="E50" s="167" t="str">
        <f>VLOOKUP($A50,Startlist!$B:$H,7,FALSE)</f>
        <v>BMW 318</v>
      </c>
      <c r="F50" s="84">
        <f>IF(SUMIF('Other Penalties Details'!$A:$A,$A50,'Other Penalties Details'!$B:$B)&gt;0,SUMIF('Other Penalties Details'!$A:$A,$A50,'Other Penalties Details'!$B:$B),"")</f>
      </c>
      <c r="G50" s="84">
        <f>IF(SUMIF('Other Penalties Details'!$A:$A,$A50,'Other Penalties Details'!$C:$C)&gt;0,SUMIF('Other Penalties Details'!$A:$A,$A50,'Other Penalties Details'!$C:$C),"")</f>
      </c>
      <c r="H50" s="84">
        <f>IF(SUMIF('Other Penalties Details'!$A:$A,$A50,'Other Penalties Details'!$D:$D)&gt;0,SUMIF('Other Penalties Details'!$A:$A,$A50,'Other Penalties Details'!$D:$D),"")</f>
      </c>
      <c r="I50" s="84">
        <f>IF(SUMIF('Other Penalties Details'!$A:$A,$A50,'Other Penalties Details'!$E:$E)&gt;0,SUMIF('Other Penalties Details'!$A:$A,$A50,'Other Penalties Details'!$E:$E),"")</f>
      </c>
      <c r="J50" s="84">
        <f>IF(SUMIF('Other Penalties Details'!$A:$A,$A50,'Other Penalties Details'!$F:$F)&gt;0,SUMIF('Other Penalties Details'!$A:$A,$A50,'Other Penalties Details'!$F:$F),"")</f>
      </c>
      <c r="K50" s="83">
        <f t="shared" si="0"/>
      </c>
    </row>
    <row r="51" spans="1:11" s="85" customFormat="1" ht="14.25" customHeight="1">
      <c r="A51" s="83">
        <v>47</v>
      </c>
      <c r="B51" s="166" t="str">
        <f>VLOOKUP($A51,Startlist!$B:$H,2,FALSE)</f>
        <v>4WD</v>
      </c>
      <c r="C51" s="167" t="str">
        <f>VLOOKUP($A51,Startlist!$B:$H,3,FALSE)</f>
        <v>Mirek Matikainen</v>
      </c>
      <c r="D51" s="167" t="str">
        <f>VLOOKUP($A51,Startlist!$B:$H,4,FALSE)</f>
        <v>Elton Gutmann</v>
      </c>
      <c r="E51" s="167" t="str">
        <f>VLOOKUP($A51,Startlist!$B:$H,7,FALSE)</f>
        <v>Subaru Impreza WRX STI</v>
      </c>
      <c r="F51" s="84">
        <f>IF(SUMIF('Other Penalties Details'!$A:$A,$A51,'Other Penalties Details'!$B:$B)&gt;0,SUMIF('Other Penalties Details'!$A:$A,$A51,'Other Penalties Details'!$B:$B),"")</f>
        <v>40</v>
      </c>
      <c r="G51" s="84">
        <f>IF(SUMIF('Other Penalties Details'!$A:$A,$A51,'Other Penalties Details'!$C:$C)&gt;0,SUMIF('Other Penalties Details'!$A:$A,$A51,'Other Penalties Details'!$C:$C),"")</f>
      </c>
      <c r="H51" s="84">
        <f>IF(SUMIF('Other Penalties Details'!$A:$A,$A51,'Other Penalties Details'!$D:$D)&gt;0,SUMIF('Other Penalties Details'!$A:$A,$A51,'Other Penalties Details'!$D:$D),"")</f>
      </c>
      <c r="I51" s="84">
        <f>IF(SUMIF('Other Penalties Details'!$A:$A,$A51,'Other Penalties Details'!$E:$E)&gt;0,SUMIF('Other Penalties Details'!$A:$A,$A51,'Other Penalties Details'!$E:$E),"")</f>
      </c>
      <c r="J51" s="84">
        <f>IF(SUMIF('Other Penalties Details'!$A:$A,$A51,'Other Penalties Details'!$F:$F)&gt;0,SUMIF('Other Penalties Details'!$A:$A,$A51,'Other Penalties Details'!$F:$F),"")</f>
      </c>
      <c r="K51" s="83" t="str">
        <f t="shared" si="0"/>
        <v>0:40</v>
      </c>
    </row>
    <row r="52" spans="1:11" s="85" customFormat="1" ht="14.25" customHeight="1">
      <c r="A52" s="83">
        <v>48</v>
      </c>
      <c r="B52" s="166" t="str">
        <f>VLOOKUP($A52,Startlist!$B:$H,2,FALSE)</f>
        <v>2SE</v>
      </c>
      <c r="C52" s="167" t="str">
        <f>VLOOKUP($A52,Startlist!$B:$H,3,FALSE)</f>
        <v>Gabriel Simson</v>
      </c>
      <c r="D52" s="167" t="str">
        <f>VLOOKUP($A52,Startlist!$B:$H,4,FALSE)</f>
        <v>Oliver Simson</v>
      </c>
      <c r="E52" s="167" t="str">
        <f>VLOOKUP($A52,Startlist!$B:$H,7,FALSE)</f>
        <v>Honda Civic Type-R</v>
      </c>
      <c r="F52" s="84">
        <f>IF(SUMIF('Other Penalties Details'!$A:$A,$A52,'Other Penalties Details'!$B:$B)&gt;0,SUMIF('Other Penalties Details'!$A:$A,$A52,'Other Penalties Details'!$B:$B),"")</f>
      </c>
      <c r="G52" s="84">
        <f>IF(SUMIF('Other Penalties Details'!$A:$A,$A52,'Other Penalties Details'!$C:$C)&gt;0,SUMIF('Other Penalties Details'!$A:$A,$A52,'Other Penalties Details'!$C:$C),"")</f>
      </c>
      <c r="H52" s="84">
        <f>IF(SUMIF('Other Penalties Details'!$A:$A,$A52,'Other Penalties Details'!$D:$D)&gt;0,SUMIF('Other Penalties Details'!$A:$A,$A52,'Other Penalties Details'!$D:$D),"")</f>
      </c>
      <c r="I52" s="84">
        <f>IF(SUMIF('Other Penalties Details'!$A:$A,$A52,'Other Penalties Details'!$E:$E)&gt;0,SUMIF('Other Penalties Details'!$A:$A,$A52,'Other Penalties Details'!$E:$E),"")</f>
      </c>
      <c r="J52" s="84">
        <f>IF(SUMIF('Other Penalties Details'!$A:$A,$A52,'Other Penalties Details'!$F:$F)&gt;0,SUMIF('Other Penalties Details'!$A:$A,$A52,'Other Penalties Details'!$F:$F),"")</f>
      </c>
      <c r="K52" s="83">
        <f t="shared" si="0"/>
      </c>
    </row>
    <row r="53" spans="1:13" s="85" customFormat="1" ht="14.25" customHeight="1">
      <c r="A53" s="83">
        <v>49</v>
      </c>
      <c r="B53" s="166" t="str">
        <f>VLOOKUP($A53,Startlist!$B:$H,2,FALSE)</f>
        <v>2ST</v>
      </c>
      <c r="C53" s="167" t="str">
        <f>VLOOKUP($A53,Startlist!$B:$H,3,FALSE)</f>
        <v>Jüri Lee</v>
      </c>
      <c r="D53" s="167" t="str">
        <f>VLOOKUP($A53,Startlist!$B:$H,4,FALSE)</f>
        <v>Harry Ogga</v>
      </c>
      <c r="E53" s="167" t="str">
        <f>VLOOKUP($A53,Startlist!$B:$H,7,FALSE)</f>
        <v>BMW 318</v>
      </c>
      <c r="F53" s="84">
        <f>IF(SUMIF('Other Penalties Details'!$A:$A,$A53,'Other Penalties Details'!$B:$B)&gt;0,SUMIF('Other Penalties Details'!$A:$A,$A53,'Other Penalties Details'!$B:$B),"")</f>
      </c>
      <c r="G53" s="84">
        <f>IF(SUMIF('Other Penalties Details'!$A:$A,$A53,'Other Penalties Details'!$C:$C)&gt;0,SUMIF('Other Penalties Details'!$A:$A,$A53,'Other Penalties Details'!$C:$C),"")</f>
      </c>
      <c r="H53" s="84">
        <f>IF(SUMIF('Other Penalties Details'!$A:$A,$A53,'Other Penalties Details'!$D:$D)&gt;0,SUMIF('Other Penalties Details'!$A:$A,$A53,'Other Penalties Details'!$D:$D),"")</f>
      </c>
      <c r="I53" s="84">
        <f>IF(SUMIF('Other Penalties Details'!$A:$A,$A53,'Other Penalties Details'!$E:$E)&gt;0,SUMIF('Other Penalties Details'!$A:$A,$A53,'Other Penalties Details'!$E:$E),"")</f>
      </c>
      <c r="J53" s="84">
        <f>IF(SUMIF('Other Penalties Details'!$A:$A,$A53,'Other Penalties Details'!$F:$F)&gt;0,SUMIF('Other Penalties Details'!$A:$A,$A53,'Other Penalties Details'!$F:$F),"")</f>
      </c>
      <c r="K53" s="83">
        <f t="shared" si="0"/>
      </c>
      <c r="L53" s="235"/>
      <c r="M53" s="235"/>
    </row>
    <row r="54" spans="1:11" s="85" customFormat="1" ht="14.25" customHeight="1">
      <c r="A54" s="83">
        <v>50</v>
      </c>
      <c r="B54" s="166" t="str">
        <f>VLOOKUP($A54,Startlist!$B:$H,2,FALSE)</f>
        <v>2ST</v>
      </c>
      <c r="C54" s="167" t="str">
        <f>VLOOKUP($A54,Startlist!$B:$H,3,FALSE)</f>
        <v>Vahur Mäesalu</v>
      </c>
      <c r="D54" s="167" t="str">
        <f>VLOOKUP($A54,Startlist!$B:$H,4,FALSE)</f>
        <v>Janar Lehtniit</v>
      </c>
      <c r="E54" s="167" t="str">
        <f>VLOOKUP($A54,Startlist!$B:$H,7,FALSE)</f>
        <v>BMW 328</v>
      </c>
      <c r="F54" s="84">
        <f>IF(SUMIF('Other Penalties Details'!$A:$A,$A54,'Other Penalties Details'!$B:$B)&gt;0,SUMIF('Other Penalties Details'!$A:$A,$A54,'Other Penalties Details'!$B:$B),"")</f>
        <v>60</v>
      </c>
      <c r="G54" s="84">
        <f>IF(SUMIF('Other Penalties Details'!$A:$A,$A54,'Other Penalties Details'!$C:$C)&gt;0,SUMIF('Other Penalties Details'!$A:$A,$A54,'Other Penalties Details'!$C:$C),"")</f>
      </c>
      <c r="H54" s="84">
        <f>IF(SUMIF('Other Penalties Details'!$A:$A,$A54,'Other Penalties Details'!$D:$D)&gt;0,SUMIF('Other Penalties Details'!$A:$A,$A54,'Other Penalties Details'!$D:$D),"")</f>
      </c>
      <c r="I54" s="84">
        <f>IF(SUMIF('Other Penalties Details'!$A:$A,$A54,'Other Penalties Details'!$E:$E)&gt;0,SUMIF('Other Penalties Details'!$A:$A,$A54,'Other Penalties Details'!$E:$E),"")</f>
      </c>
      <c r="J54" s="84">
        <f>IF(SUMIF('Other Penalties Details'!$A:$A,$A54,'Other Penalties Details'!$F:$F)&gt;0,SUMIF('Other Penalties Details'!$A:$A,$A54,'Other Penalties Details'!$F:$F),"")</f>
      </c>
      <c r="K54" s="83" t="str">
        <f t="shared" si="0"/>
        <v>1:00</v>
      </c>
    </row>
    <row r="55" spans="1:11" s="85" customFormat="1" ht="14.25" customHeight="1">
      <c r="A55" s="83">
        <v>51</v>
      </c>
      <c r="B55" s="166" t="str">
        <f>VLOOKUP($A55,Startlist!$B:$H,2,FALSE)</f>
        <v>4WD</v>
      </c>
      <c r="C55" s="167" t="str">
        <f>VLOOKUP($A55,Startlist!$B:$H,3,FALSE)</f>
        <v>Alex Raadik</v>
      </c>
      <c r="D55" s="167" t="str">
        <f>VLOOKUP($A55,Startlist!$B:$H,4,FALSE)</f>
        <v>Marko Kruus</v>
      </c>
      <c r="E55" s="167" t="str">
        <f>VLOOKUP($A55,Startlist!$B:$H,7,FALSE)</f>
        <v>Mitsubishi Lancer Evo</v>
      </c>
      <c r="F55" s="84">
        <f>IF(SUMIF('Other Penalties Details'!$A:$A,$A55,'Other Penalties Details'!$B:$B)&gt;0,SUMIF('Other Penalties Details'!$A:$A,$A55,'Other Penalties Details'!$B:$B),"")</f>
        <v>10</v>
      </c>
      <c r="G55" s="84">
        <f>IF(SUMIF('Other Penalties Details'!$A:$A,$A55,'Other Penalties Details'!$C:$C)&gt;0,SUMIF('Other Penalties Details'!$A:$A,$A55,'Other Penalties Details'!$C:$C),"")</f>
      </c>
      <c r="H55" s="84">
        <f>IF(SUMIF('Other Penalties Details'!$A:$A,$A55,'Other Penalties Details'!$D:$D)&gt;0,SUMIF('Other Penalties Details'!$A:$A,$A55,'Other Penalties Details'!$D:$D),"")</f>
      </c>
      <c r="I55" s="84">
        <f>IF(SUMIF('Other Penalties Details'!$A:$A,$A55,'Other Penalties Details'!$E:$E)&gt;0,SUMIF('Other Penalties Details'!$A:$A,$A55,'Other Penalties Details'!$E:$E),"")</f>
      </c>
      <c r="J55" s="84">
        <f>IF(SUMIF('Other Penalties Details'!$A:$A,$A55,'Other Penalties Details'!$F:$F)&gt;0,SUMIF('Other Penalties Details'!$A:$A,$A55,'Other Penalties Details'!$F:$F),"")</f>
      </c>
      <c r="K55" s="83" t="str">
        <f t="shared" si="0"/>
        <v>0:10</v>
      </c>
    </row>
    <row r="56" spans="1:13" s="85" customFormat="1" ht="14.25" customHeight="1">
      <c r="A56" s="83">
        <v>52</v>
      </c>
      <c r="B56" s="166" t="str">
        <f>VLOOKUP($A56,Startlist!$B:$H,2,FALSE)</f>
        <v>2ST</v>
      </c>
      <c r="C56" s="167" t="str">
        <f>VLOOKUP($A56,Startlist!$B:$H,3,FALSE)</f>
        <v>Kristen Volkov</v>
      </c>
      <c r="D56" s="167" t="str">
        <f>VLOOKUP($A56,Startlist!$B:$H,4,FALSE)</f>
        <v>Erki Eksin</v>
      </c>
      <c r="E56" s="167" t="str">
        <f>VLOOKUP($A56,Startlist!$B:$H,7,FALSE)</f>
        <v>BMW 323</v>
      </c>
      <c r="F56" s="84">
        <f>IF(SUMIF('Other Penalties Details'!$A:$A,$A56,'Other Penalties Details'!$B:$B)&gt;0,SUMIF('Other Penalties Details'!$A:$A,$A56,'Other Penalties Details'!$B:$B),"")</f>
        <v>10</v>
      </c>
      <c r="G56" s="84">
        <f>IF(SUMIF('Other Penalties Details'!$A:$A,$A56,'Other Penalties Details'!$C:$C)&gt;0,SUMIF('Other Penalties Details'!$A:$A,$A56,'Other Penalties Details'!$C:$C),"")</f>
      </c>
      <c r="H56" s="84">
        <f>IF(SUMIF('Other Penalties Details'!$A:$A,$A56,'Other Penalties Details'!$D:$D)&gt;0,SUMIF('Other Penalties Details'!$A:$A,$A56,'Other Penalties Details'!$D:$D),"")</f>
      </c>
      <c r="I56" s="84">
        <f>IF(SUMIF('Other Penalties Details'!$A:$A,$A56,'Other Penalties Details'!$E:$E)&gt;0,SUMIF('Other Penalties Details'!$A:$A,$A56,'Other Penalties Details'!$E:$E),"")</f>
      </c>
      <c r="J56" s="84">
        <f>IF(SUMIF('Other Penalties Details'!$A:$A,$A56,'Other Penalties Details'!$F:$F)&gt;0,SUMIF('Other Penalties Details'!$A:$A,$A56,'Other Penalties Details'!$F:$F),"")</f>
      </c>
      <c r="K56" s="83" t="str">
        <f t="shared" si="0"/>
        <v>0:10</v>
      </c>
      <c r="L56" s="235"/>
      <c r="M56" s="235"/>
    </row>
    <row r="57" spans="1:11" s="85" customFormat="1" ht="14.25" customHeight="1">
      <c r="A57" s="83">
        <v>53</v>
      </c>
      <c r="B57" s="166" t="str">
        <f>VLOOKUP($A57,Startlist!$B:$H,2,FALSE)</f>
        <v>2VE</v>
      </c>
      <c r="C57" s="167" t="str">
        <f>VLOOKUP($A57,Startlist!$B:$H,3,FALSE)</f>
        <v>Elvis Leinberg</v>
      </c>
      <c r="D57" s="167" t="str">
        <f>VLOOKUP($A57,Startlist!$B:$H,4,FALSE)</f>
        <v>Estrit Aasma</v>
      </c>
      <c r="E57" s="167" t="str">
        <f>VLOOKUP($A57,Startlist!$B:$H,7,FALSE)</f>
        <v>Honda Civic</v>
      </c>
      <c r="F57" s="84">
        <f>IF(SUMIF('Other Penalties Details'!$A:$A,$A57,'Other Penalties Details'!$B:$B)&gt;0,SUMIF('Other Penalties Details'!$A:$A,$A57,'Other Penalties Details'!$B:$B),"")</f>
        <v>10</v>
      </c>
      <c r="G57" s="84">
        <f>IF(SUMIF('Other Penalties Details'!$A:$A,$A57,'Other Penalties Details'!$C:$C)&gt;0,SUMIF('Other Penalties Details'!$A:$A,$A57,'Other Penalties Details'!$C:$C),"")</f>
      </c>
      <c r="H57" s="84">
        <f>IF(SUMIF('Other Penalties Details'!$A:$A,$A57,'Other Penalties Details'!$D:$D)&gt;0,SUMIF('Other Penalties Details'!$A:$A,$A57,'Other Penalties Details'!$D:$D),"")</f>
      </c>
      <c r="I57" s="84">
        <f>IF(SUMIF('Other Penalties Details'!$A:$A,$A57,'Other Penalties Details'!$E:$E)&gt;0,SUMIF('Other Penalties Details'!$A:$A,$A57,'Other Penalties Details'!$E:$E),"")</f>
      </c>
      <c r="J57" s="84">
        <f>IF(SUMIF('Other Penalties Details'!$A:$A,$A57,'Other Penalties Details'!$F:$F)&gt;0,SUMIF('Other Penalties Details'!$A:$A,$A57,'Other Penalties Details'!$F:$F),"")</f>
      </c>
      <c r="K57" s="83" t="str">
        <f t="shared" si="0"/>
        <v>0:10</v>
      </c>
    </row>
    <row r="58" spans="1:11" s="85" customFormat="1" ht="14.25" customHeight="1">
      <c r="A58" s="83">
        <v>54</v>
      </c>
      <c r="B58" s="166" t="str">
        <f>VLOOKUP($A58,Startlist!$B:$H,2,FALSE)</f>
        <v>2ST</v>
      </c>
      <c r="C58" s="167" t="str">
        <f>VLOOKUP($A58,Startlist!$B:$H,3,FALSE)</f>
        <v>Harold Vilson</v>
      </c>
      <c r="D58" s="167" t="str">
        <f>VLOOKUP($A58,Startlist!$B:$H,4,FALSE)</f>
        <v>Margo Mitt</v>
      </c>
      <c r="E58" s="167" t="str">
        <f>VLOOKUP($A58,Startlist!$B:$H,7,FALSE)</f>
        <v>BMW 323I</v>
      </c>
      <c r="F58" s="84">
        <f>IF(SUMIF('Other Penalties Details'!$A:$A,$A58,'Other Penalties Details'!$B:$B)&gt;0,SUMIF('Other Penalties Details'!$A:$A,$A58,'Other Penalties Details'!$B:$B),"")</f>
        <v>10</v>
      </c>
      <c r="G58" s="84">
        <f>IF(SUMIF('Other Penalties Details'!$A:$A,$A58,'Other Penalties Details'!$C:$C)&gt;0,SUMIF('Other Penalties Details'!$A:$A,$A58,'Other Penalties Details'!$C:$C),"")</f>
      </c>
      <c r="H58" s="84">
        <f>IF(SUMIF('Other Penalties Details'!$A:$A,$A58,'Other Penalties Details'!$D:$D)&gt;0,SUMIF('Other Penalties Details'!$A:$A,$A58,'Other Penalties Details'!$D:$D),"")</f>
      </c>
      <c r="I58" s="84">
        <f>IF(SUMIF('Other Penalties Details'!$A:$A,$A58,'Other Penalties Details'!$E:$E)&gt;0,SUMIF('Other Penalties Details'!$A:$A,$A58,'Other Penalties Details'!$E:$E),"")</f>
      </c>
      <c r="J58" s="84">
        <f>IF(SUMIF('Other Penalties Details'!$A:$A,$A58,'Other Penalties Details'!$F:$F)&gt;0,SUMIF('Other Penalties Details'!$A:$A,$A58,'Other Penalties Details'!$F:$F),"")</f>
      </c>
      <c r="K58" s="83" t="str">
        <f t="shared" si="0"/>
        <v>0:10</v>
      </c>
    </row>
    <row r="59" spans="1:11" s="85" customFormat="1" ht="14.25" customHeight="1">
      <c r="A59" s="83">
        <v>55</v>
      </c>
      <c r="B59" s="166" t="str">
        <f>VLOOKUP($A59,Startlist!$B:$H,2,FALSE)</f>
        <v>2ST</v>
      </c>
      <c r="C59" s="167" t="str">
        <f>VLOOKUP($A59,Startlist!$B:$H,3,FALSE)</f>
        <v>Martin Ottis</v>
      </c>
      <c r="D59" s="167" t="str">
        <f>VLOOKUP($A59,Startlist!$B:$H,4,FALSE)</f>
        <v>Kadri Paiste</v>
      </c>
      <c r="E59" s="167" t="str">
        <f>VLOOKUP($A59,Startlist!$B:$H,7,FALSE)</f>
        <v>BMW 318I</v>
      </c>
      <c r="F59" s="84">
        <f>IF(SUMIF('Other Penalties Details'!$A:$A,$A59,'Other Penalties Details'!$B:$B)&gt;0,SUMIF('Other Penalties Details'!$A:$A,$A59,'Other Penalties Details'!$B:$B),"")</f>
        <v>20</v>
      </c>
      <c r="G59" s="84">
        <f>IF(SUMIF('Other Penalties Details'!$A:$A,$A59,'Other Penalties Details'!$C:$C)&gt;0,SUMIF('Other Penalties Details'!$A:$A,$A59,'Other Penalties Details'!$C:$C),"")</f>
      </c>
      <c r="H59" s="84">
        <f>IF(SUMIF('Other Penalties Details'!$A:$A,$A59,'Other Penalties Details'!$D:$D)&gt;0,SUMIF('Other Penalties Details'!$A:$A,$A59,'Other Penalties Details'!$D:$D),"")</f>
      </c>
      <c r="I59" s="84">
        <f>IF(SUMIF('Other Penalties Details'!$A:$A,$A59,'Other Penalties Details'!$E:$E)&gt;0,SUMIF('Other Penalties Details'!$A:$A,$A59,'Other Penalties Details'!$E:$E),"")</f>
      </c>
      <c r="J59" s="84">
        <f>IF(SUMIF('Other Penalties Details'!$A:$A,$A59,'Other Penalties Details'!$F:$F)&gt;0,SUMIF('Other Penalties Details'!$A:$A,$A59,'Other Penalties Details'!$F:$F),"")</f>
      </c>
      <c r="K59" s="83" t="str">
        <f t="shared" si="0"/>
        <v>0:20</v>
      </c>
    </row>
    <row r="60" spans="1:13" s="85" customFormat="1" ht="14.25" customHeight="1">
      <c r="A60" s="83">
        <v>56</v>
      </c>
      <c r="B60" s="166" t="str">
        <f>VLOOKUP($A60,Startlist!$B:$H,2,FALSE)</f>
        <v>4WD</v>
      </c>
      <c r="C60" s="167" t="str">
        <f>VLOOKUP($A60,Startlist!$B:$H,3,FALSE)</f>
        <v>Kristjan Hansson</v>
      </c>
      <c r="D60" s="167" t="str">
        <f>VLOOKUP($A60,Startlist!$B:$H,4,FALSE)</f>
        <v>Kalmer Kase</v>
      </c>
      <c r="E60" s="167" t="str">
        <f>VLOOKUP($A60,Startlist!$B:$H,7,FALSE)</f>
        <v>Subaru Impreza WRX STI</v>
      </c>
      <c r="F60" s="84">
        <f>IF(SUMIF('Other Penalties Details'!$A:$A,$A60,'Other Penalties Details'!$B:$B)&gt;0,SUMIF('Other Penalties Details'!$A:$A,$A60,'Other Penalties Details'!$B:$B),"")</f>
        <v>10</v>
      </c>
      <c r="G60" s="84">
        <f>IF(SUMIF('Other Penalties Details'!$A:$A,$A60,'Other Penalties Details'!$C:$C)&gt;0,SUMIF('Other Penalties Details'!$A:$A,$A60,'Other Penalties Details'!$C:$C),"")</f>
      </c>
      <c r="H60" s="84">
        <f>IF(SUMIF('Other Penalties Details'!$A:$A,$A60,'Other Penalties Details'!$D:$D)&gt;0,SUMIF('Other Penalties Details'!$A:$A,$A60,'Other Penalties Details'!$D:$D),"")</f>
      </c>
      <c r="I60" s="84">
        <f>IF(SUMIF('Other Penalties Details'!$A:$A,$A60,'Other Penalties Details'!$E:$E)&gt;0,SUMIF('Other Penalties Details'!$A:$A,$A60,'Other Penalties Details'!$E:$E),"")</f>
      </c>
      <c r="J60" s="84">
        <f>IF(SUMIF('Other Penalties Details'!$A:$A,$A60,'Other Penalties Details'!$F:$F)&gt;0,SUMIF('Other Penalties Details'!$A:$A,$A60,'Other Penalties Details'!$F:$F),"")</f>
      </c>
      <c r="K60" s="83" t="str">
        <f t="shared" si="0"/>
        <v>0:10</v>
      </c>
      <c r="L60" s="235"/>
      <c r="M60" s="235"/>
    </row>
    <row r="61" spans="1:11" s="85" customFormat="1" ht="14.25" customHeight="1">
      <c r="A61" s="83">
        <v>57</v>
      </c>
      <c r="B61" s="166" t="str">
        <f>VLOOKUP($A61,Startlist!$B:$H,2,FALSE)</f>
        <v>2ST</v>
      </c>
      <c r="C61" s="167" t="str">
        <f>VLOOKUP($A61,Startlist!$B:$H,3,FALSE)</f>
        <v>Rait Reiman</v>
      </c>
      <c r="D61" s="167" t="str">
        <f>VLOOKUP($A61,Startlist!$B:$H,4,FALSE)</f>
        <v>Rauno Hõrak</v>
      </c>
      <c r="E61" s="167" t="str">
        <f>VLOOKUP($A61,Startlist!$B:$H,7,FALSE)</f>
        <v>BMW 320I</v>
      </c>
      <c r="F61" s="84">
        <f>IF(SUMIF('Other Penalties Details'!$A:$A,$A61,'Other Penalties Details'!$B:$B)&gt;0,SUMIF('Other Penalties Details'!$A:$A,$A61,'Other Penalties Details'!$B:$B),"")</f>
      </c>
      <c r="G61" s="84">
        <f>IF(SUMIF('Other Penalties Details'!$A:$A,$A61,'Other Penalties Details'!$C:$C)&gt;0,SUMIF('Other Penalties Details'!$A:$A,$A61,'Other Penalties Details'!$C:$C),"")</f>
      </c>
      <c r="H61" s="84">
        <f>IF(SUMIF('Other Penalties Details'!$A:$A,$A61,'Other Penalties Details'!$D:$D)&gt;0,SUMIF('Other Penalties Details'!$A:$A,$A61,'Other Penalties Details'!$D:$D),"")</f>
      </c>
      <c r="I61" s="84">
        <f>IF(SUMIF('Other Penalties Details'!$A:$A,$A61,'Other Penalties Details'!$E:$E)&gt;0,SUMIF('Other Penalties Details'!$A:$A,$A61,'Other Penalties Details'!$E:$E),"")</f>
      </c>
      <c r="J61" s="84">
        <f>IF(SUMIF('Other Penalties Details'!$A:$A,$A61,'Other Penalties Details'!$F:$F)&gt;0,SUMIF('Other Penalties Details'!$A:$A,$A61,'Other Penalties Details'!$F:$F),"")</f>
      </c>
      <c r="K61" s="83">
        <f t="shared" si="0"/>
      </c>
    </row>
    <row r="62" spans="1:11" s="85" customFormat="1" ht="14.25" customHeight="1">
      <c r="A62" s="83">
        <v>58</v>
      </c>
      <c r="B62" s="166" t="str">
        <f>VLOOKUP($A62,Startlist!$B:$H,2,FALSE)</f>
        <v>4WD</v>
      </c>
      <c r="C62" s="167" t="str">
        <f>VLOOKUP($A62,Startlist!$B:$H,3,FALSE)</f>
        <v>Renee Laan</v>
      </c>
      <c r="D62" s="167" t="str">
        <f>VLOOKUP($A62,Startlist!$B:$H,4,FALSE)</f>
        <v>Marko Meesak</v>
      </c>
      <c r="E62" s="167" t="str">
        <f>VLOOKUP($A62,Startlist!$B:$H,7,FALSE)</f>
        <v>Subaru Impreza</v>
      </c>
      <c r="F62" s="84">
        <f>IF(SUMIF('Other Penalties Details'!$A:$A,$A62,'Other Penalties Details'!$B:$B)&gt;0,SUMIF('Other Penalties Details'!$A:$A,$A62,'Other Penalties Details'!$B:$B),"")</f>
        <v>20</v>
      </c>
      <c r="G62" s="84">
        <f>IF(SUMIF('Other Penalties Details'!$A:$A,$A62,'Other Penalties Details'!$C:$C)&gt;0,SUMIF('Other Penalties Details'!$A:$A,$A62,'Other Penalties Details'!$C:$C),"")</f>
      </c>
      <c r="H62" s="84">
        <f>IF(SUMIF('Other Penalties Details'!$A:$A,$A62,'Other Penalties Details'!$D:$D)&gt;0,SUMIF('Other Penalties Details'!$A:$A,$A62,'Other Penalties Details'!$D:$D),"")</f>
      </c>
      <c r="I62" s="84">
        <f>IF(SUMIF('Other Penalties Details'!$A:$A,$A62,'Other Penalties Details'!$E:$E)&gt;0,SUMIF('Other Penalties Details'!$A:$A,$A62,'Other Penalties Details'!$E:$E),"")</f>
      </c>
      <c r="J62" s="84">
        <f>IF(SUMIF('Other Penalties Details'!$A:$A,$A62,'Other Penalties Details'!$F:$F)&gt;0,SUMIF('Other Penalties Details'!$A:$A,$A62,'Other Penalties Details'!$F:$F),"")</f>
      </c>
      <c r="K62" s="83" t="str">
        <f t="shared" si="0"/>
        <v>0:20</v>
      </c>
    </row>
    <row r="63" spans="1:11" s="85" customFormat="1" ht="14.25" customHeight="1">
      <c r="A63" s="83">
        <v>60</v>
      </c>
      <c r="B63" s="166" t="str">
        <f>VLOOKUP($A63,Startlist!$B:$H,2,FALSE)</f>
        <v>2ST</v>
      </c>
      <c r="C63" s="167" t="str">
        <f>VLOOKUP($A63,Startlist!$B:$H,3,FALSE)</f>
        <v>Hendrik Väli</v>
      </c>
      <c r="D63" s="167" t="str">
        <f>VLOOKUP($A63,Startlist!$B:$H,4,FALSE)</f>
        <v>Silver Selling</v>
      </c>
      <c r="E63" s="167" t="str">
        <f>VLOOKUP($A63,Startlist!$B:$H,7,FALSE)</f>
        <v>BMW 316I</v>
      </c>
      <c r="F63" s="84">
        <f>IF(SUMIF('Other Penalties Details'!$A:$A,$A63,'Other Penalties Details'!$B:$B)&gt;0,SUMIF('Other Penalties Details'!$A:$A,$A63,'Other Penalties Details'!$B:$B),"")</f>
        <v>10</v>
      </c>
      <c r="G63" s="84">
        <f>IF(SUMIF('Other Penalties Details'!$A:$A,$A63,'Other Penalties Details'!$C:$C)&gt;0,SUMIF('Other Penalties Details'!$A:$A,$A63,'Other Penalties Details'!$C:$C),"")</f>
      </c>
      <c r="H63" s="84">
        <f>IF(SUMIF('Other Penalties Details'!$A:$A,$A63,'Other Penalties Details'!$D:$D)&gt;0,SUMIF('Other Penalties Details'!$A:$A,$A63,'Other Penalties Details'!$D:$D),"")</f>
      </c>
      <c r="I63" s="84">
        <f>IF(SUMIF('Other Penalties Details'!$A:$A,$A63,'Other Penalties Details'!$E:$E)&gt;0,SUMIF('Other Penalties Details'!$A:$A,$A63,'Other Penalties Details'!$E:$E),"")</f>
      </c>
      <c r="J63" s="84">
        <f>IF(SUMIF('Other Penalties Details'!$A:$A,$A63,'Other Penalties Details'!$F:$F)&gt;0,SUMIF('Other Penalties Details'!$A:$A,$A63,'Other Penalties Details'!$F:$F),"")</f>
      </c>
      <c r="K63" s="83" t="str">
        <f t="shared" si="0"/>
        <v>0:10</v>
      </c>
    </row>
    <row r="64" spans="1:13" s="85" customFormat="1" ht="14.25" customHeight="1">
      <c r="A64" s="83">
        <v>61</v>
      </c>
      <c r="B64" s="166" t="str">
        <f>VLOOKUP($A64,Startlist!$B:$H,2,FALSE)</f>
        <v>2ST</v>
      </c>
      <c r="C64" s="167" t="str">
        <f>VLOOKUP($A64,Startlist!$B:$H,3,FALSE)</f>
        <v>Meelis Lember</v>
      </c>
      <c r="D64" s="167" t="str">
        <f>VLOOKUP($A64,Startlist!$B:$H,4,FALSE)</f>
        <v>Mihkel Rasu</v>
      </c>
      <c r="E64" s="167" t="str">
        <f>VLOOKUP($A64,Startlist!$B:$H,7,FALSE)</f>
        <v>BMW 316</v>
      </c>
      <c r="F64" s="84">
        <f>IF(SUMIF('Other Penalties Details'!$A:$A,$A64,'Other Penalties Details'!$B:$B)&gt;0,SUMIF('Other Penalties Details'!$A:$A,$A64,'Other Penalties Details'!$B:$B),"")</f>
        <v>10</v>
      </c>
      <c r="G64" s="84">
        <f>IF(SUMIF('Other Penalties Details'!$A:$A,$A64,'Other Penalties Details'!$C:$C)&gt;0,SUMIF('Other Penalties Details'!$A:$A,$A64,'Other Penalties Details'!$C:$C),"")</f>
      </c>
      <c r="H64" s="84">
        <f>IF(SUMIF('Other Penalties Details'!$A:$A,$A64,'Other Penalties Details'!$D:$D)&gt;0,SUMIF('Other Penalties Details'!$A:$A,$A64,'Other Penalties Details'!$D:$D),"")</f>
      </c>
      <c r="I64" s="84">
        <f>IF(SUMIF('Other Penalties Details'!$A:$A,$A64,'Other Penalties Details'!$E:$E)&gt;0,SUMIF('Other Penalties Details'!$A:$A,$A64,'Other Penalties Details'!$E:$E),"")</f>
      </c>
      <c r="J64" s="84">
        <f>IF(SUMIF('Other Penalties Details'!$A:$A,$A64,'Other Penalties Details'!$F:$F)&gt;0,SUMIF('Other Penalties Details'!$A:$A,$A64,'Other Penalties Details'!$F:$F),"")</f>
      </c>
      <c r="K64" s="83" t="str">
        <f t="shared" si="0"/>
        <v>0:10</v>
      </c>
      <c r="L64" s="235"/>
      <c r="M64" s="235"/>
    </row>
    <row r="65" spans="1:11" s="85" customFormat="1" ht="14.25" customHeight="1">
      <c r="A65" s="83">
        <v>62</v>
      </c>
      <c r="B65" s="166" t="str">
        <f>VLOOKUP($A65,Startlist!$B:$H,2,FALSE)</f>
        <v>2VE</v>
      </c>
      <c r="C65" s="167" t="str">
        <f>VLOOKUP($A65,Startlist!$B:$H,3,FALSE)</f>
        <v>Magnus Lepp</v>
      </c>
      <c r="D65" s="167" t="str">
        <f>VLOOKUP($A65,Startlist!$B:$H,4,FALSE)</f>
        <v>Maria Trave</v>
      </c>
      <c r="E65" s="167" t="str">
        <f>VLOOKUP($A65,Startlist!$B:$H,7,FALSE)</f>
        <v>Honda Civic</v>
      </c>
      <c r="F65" s="84">
        <f>IF(SUMIF('Other Penalties Details'!$A:$A,$A65,'Other Penalties Details'!$B:$B)&gt;0,SUMIF('Other Penalties Details'!$A:$A,$A65,'Other Penalties Details'!$B:$B),"")</f>
        <v>20</v>
      </c>
      <c r="G65" s="84">
        <f>IF(SUMIF('Other Penalties Details'!$A:$A,$A65,'Other Penalties Details'!$C:$C)&gt;0,SUMIF('Other Penalties Details'!$A:$A,$A65,'Other Penalties Details'!$C:$C),"")</f>
      </c>
      <c r="H65" s="84">
        <f>IF(SUMIF('Other Penalties Details'!$A:$A,$A65,'Other Penalties Details'!$D:$D)&gt;0,SUMIF('Other Penalties Details'!$A:$A,$A65,'Other Penalties Details'!$D:$D),"")</f>
      </c>
      <c r="I65" s="84">
        <f>IF(SUMIF('Other Penalties Details'!$A:$A,$A65,'Other Penalties Details'!$E:$E)&gt;0,SUMIF('Other Penalties Details'!$A:$A,$A65,'Other Penalties Details'!$E:$E),"")</f>
      </c>
      <c r="J65" s="84">
        <f>IF(SUMIF('Other Penalties Details'!$A:$A,$A65,'Other Penalties Details'!$F:$F)&gt;0,SUMIF('Other Penalties Details'!$A:$A,$A65,'Other Penalties Details'!$F:$F),"")</f>
      </c>
      <c r="K65" s="83" t="str">
        <f t="shared" si="0"/>
        <v>0:20</v>
      </c>
    </row>
    <row r="66" spans="1:11" s="85" customFormat="1" ht="14.25" customHeight="1">
      <c r="A66" s="83">
        <v>63</v>
      </c>
      <c r="B66" s="166" t="str">
        <f>VLOOKUP($A66,Startlist!$B:$H,2,FALSE)</f>
        <v>2VE</v>
      </c>
      <c r="C66" s="167" t="str">
        <f>VLOOKUP($A66,Startlist!$B:$H,3,FALSE)</f>
        <v>Madis Laaser</v>
      </c>
      <c r="D66" s="167" t="str">
        <f>VLOOKUP($A66,Startlist!$B:$H,4,FALSE)</f>
        <v>Jaagup Laaser</v>
      </c>
      <c r="E66" s="167" t="str">
        <f>VLOOKUP($A66,Startlist!$B:$H,7,FALSE)</f>
        <v>Honda Civic</v>
      </c>
      <c r="F66" s="84">
        <f>IF(SUMIF('Other Penalties Details'!$A:$A,$A66,'Other Penalties Details'!$B:$B)&gt;0,SUMIF('Other Penalties Details'!$A:$A,$A66,'Other Penalties Details'!$B:$B),"")</f>
      </c>
      <c r="G66" s="84">
        <f>IF(SUMIF('Other Penalties Details'!$A:$A,$A66,'Other Penalties Details'!$C:$C)&gt;0,SUMIF('Other Penalties Details'!$A:$A,$A66,'Other Penalties Details'!$C:$C),"")</f>
      </c>
      <c r="H66" s="84">
        <f>IF(SUMIF('Other Penalties Details'!$A:$A,$A66,'Other Penalties Details'!$D:$D)&gt;0,SUMIF('Other Penalties Details'!$A:$A,$A66,'Other Penalties Details'!$D:$D),"")</f>
      </c>
      <c r="I66" s="84">
        <f>IF(SUMIF('Other Penalties Details'!$A:$A,$A66,'Other Penalties Details'!$E:$E)&gt;0,SUMIF('Other Penalties Details'!$A:$A,$A66,'Other Penalties Details'!$E:$E),"")</f>
      </c>
      <c r="J66" s="84">
        <f>IF(SUMIF('Other Penalties Details'!$A:$A,$A66,'Other Penalties Details'!$F:$F)&gt;0,SUMIF('Other Penalties Details'!$A:$A,$A66,'Other Penalties Details'!$F:$F),"")</f>
      </c>
      <c r="K66" s="83">
        <f t="shared" si="0"/>
      </c>
    </row>
    <row r="67" spans="1:11" s="85" customFormat="1" ht="14.25" customHeight="1">
      <c r="A67" s="83">
        <v>64</v>
      </c>
      <c r="B67" s="166" t="str">
        <f>VLOOKUP($A67,Startlist!$B:$H,2,FALSE)</f>
        <v>2SE</v>
      </c>
      <c r="C67" s="167" t="str">
        <f>VLOOKUP($A67,Startlist!$B:$H,3,FALSE)</f>
        <v>Mirkko Matikainen</v>
      </c>
      <c r="D67" s="167" t="str">
        <f>VLOOKUP($A67,Startlist!$B:$H,4,FALSE)</f>
        <v>Keith Vähi</v>
      </c>
      <c r="E67" s="167" t="str">
        <f>VLOOKUP($A67,Startlist!$B:$H,7,FALSE)</f>
        <v>Honda Civic Type-R</v>
      </c>
      <c r="F67" s="84">
        <f>IF(SUMIF('Other Penalties Details'!$A:$A,$A67,'Other Penalties Details'!$B:$B)&gt;0,SUMIF('Other Penalties Details'!$A:$A,$A67,'Other Penalties Details'!$B:$B),"")</f>
      </c>
      <c r="G67" s="84">
        <f>IF(SUMIF('Other Penalties Details'!$A:$A,$A67,'Other Penalties Details'!$C:$C)&gt;0,SUMIF('Other Penalties Details'!$A:$A,$A67,'Other Penalties Details'!$C:$C),"")</f>
      </c>
      <c r="H67" s="84">
        <f>IF(SUMIF('Other Penalties Details'!$A:$A,$A67,'Other Penalties Details'!$D:$D)&gt;0,SUMIF('Other Penalties Details'!$A:$A,$A67,'Other Penalties Details'!$D:$D),"")</f>
      </c>
      <c r="I67" s="84">
        <f>IF(SUMIF('Other Penalties Details'!$A:$A,$A67,'Other Penalties Details'!$E:$E)&gt;0,SUMIF('Other Penalties Details'!$A:$A,$A67,'Other Penalties Details'!$E:$E),"")</f>
      </c>
      <c r="J67" s="84">
        <f>IF(SUMIF('Other Penalties Details'!$A:$A,$A67,'Other Penalties Details'!$F:$F)&gt;0,SUMIF('Other Penalties Details'!$A:$A,$A67,'Other Penalties Details'!$F:$F),"")</f>
      </c>
      <c r="K67" s="83">
        <f t="shared" si="0"/>
      </c>
    </row>
    <row r="68" spans="1:11" s="85" customFormat="1" ht="14.25" customHeight="1">
      <c r="A68" s="83">
        <v>65</v>
      </c>
      <c r="B68" s="166" t="str">
        <f>VLOOKUP($A68,Startlist!$B:$H,2,FALSE)</f>
        <v>2ST</v>
      </c>
      <c r="C68" s="167" t="str">
        <f>VLOOKUP($A68,Startlist!$B:$H,3,FALSE)</f>
        <v>Kevin Ruddi</v>
      </c>
      <c r="D68" s="167" t="str">
        <f>VLOOKUP($A68,Startlist!$B:$H,4,FALSE)</f>
        <v>Geilo Valdmann</v>
      </c>
      <c r="E68" s="167" t="str">
        <f>VLOOKUP($A68,Startlist!$B:$H,7,FALSE)</f>
        <v>BMW 316I</v>
      </c>
      <c r="F68" s="84">
        <f>IF(SUMIF('Other Penalties Details'!$A:$A,$A68,'Other Penalties Details'!$B:$B)&gt;0,SUMIF('Other Penalties Details'!$A:$A,$A68,'Other Penalties Details'!$B:$B),"")</f>
        <v>20</v>
      </c>
      <c r="G68" s="84">
        <f>IF(SUMIF('Other Penalties Details'!$A:$A,$A68,'Other Penalties Details'!$C:$C)&gt;0,SUMIF('Other Penalties Details'!$A:$A,$A68,'Other Penalties Details'!$C:$C),"")</f>
      </c>
      <c r="H68" s="84">
        <f>IF(SUMIF('Other Penalties Details'!$A:$A,$A68,'Other Penalties Details'!$D:$D)&gt;0,SUMIF('Other Penalties Details'!$A:$A,$A68,'Other Penalties Details'!$D:$D),"")</f>
      </c>
      <c r="I68" s="84">
        <f>IF(SUMIF('Other Penalties Details'!$A:$A,$A68,'Other Penalties Details'!$E:$E)&gt;0,SUMIF('Other Penalties Details'!$A:$A,$A68,'Other Penalties Details'!$E:$E),"")</f>
      </c>
      <c r="J68" s="84">
        <f>IF(SUMIF('Other Penalties Details'!$A:$A,$A68,'Other Penalties Details'!$F:$F)&gt;0,SUMIF('Other Penalties Details'!$A:$A,$A68,'Other Penalties Details'!$F:$F),"")</f>
      </c>
      <c r="K68" s="83" t="str">
        <f t="shared" si="0"/>
        <v>0:20</v>
      </c>
    </row>
    <row r="69" spans="1:13" s="85" customFormat="1" ht="14.25" customHeight="1">
      <c r="A69" s="83">
        <v>66</v>
      </c>
      <c r="B69" s="166" t="str">
        <f>VLOOKUP($A69,Startlist!$B:$H,2,FALSE)</f>
        <v>2ST</v>
      </c>
      <c r="C69" s="167" t="str">
        <f>VLOOKUP($A69,Startlist!$B:$H,3,FALSE)</f>
        <v>Meelis Hõim</v>
      </c>
      <c r="D69" s="167" t="str">
        <f>VLOOKUP($A69,Startlist!$B:$H,4,FALSE)</f>
        <v>Maigro Rehberg</v>
      </c>
      <c r="E69" s="167" t="str">
        <f>VLOOKUP($A69,Startlist!$B:$H,7,FALSE)</f>
        <v>BMW 325I</v>
      </c>
      <c r="F69" s="84">
        <f>IF(SUMIF('Other Penalties Details'!$A:$A,$A69,'Other Penalties Details'!$B:$B)&gt;0,SUMIF('Other Penalties Details'!$A:$A,$A69,'Other Penalties Details'!$B:$B),"")</f>
        <v>10</v>
      </c>
      <c r="G69" s="84">
        <f>IF(SUMIF('Other Penalties Details'!$A:$A,$A69,'Other Penalties Details'!$C:$C)&gt;0,SUMIF('Other Penalties Details'!$A:$A,$A69,'Other Penalties Details'!$C:$C),"")</f>
      </c>
      <c r="H69" s="84">
        <f>IF(SUMIF('Other Penalties Details'!$A:$A,$A69,'Other Penalties Details'!$D:$D)&gt;0,SUMIF('Other Penalties Details'!$A:$A,$A69,'Other Penalties Details'!$D:$D),"")</f>
      </c>
      <c r="I69" s="84">
        <f>IF(SUMIF('Other Penalties Details'!$A:$A,$A69,'Other Penalties Details'!$E:$E)&gt;0,SUMIF('Other Penalties Details'!$A:$A,$A69,'Other Penalties Details'!$E:$E),"")</f>
      </c>
      <c r="J69" s="84">
        <f>IF(SUMIF('Other Penalties Details'!$A:$A,$A69,'Other Penalties Details'!$F:$F)&gt;0,SUMIF('Other Penalties Details'!$A:$A,$A69,'Other Penalties Details'!$F:$F),"")</f>
      </c>
      <c r="K69" s="83" t="str">
        <f t="shared" si="0"/>
        <v>0:10</v>
      </c>
      <c r="L69" s="235"/>
      <c r="M69" s="235"/>
    </row>
    <row r="70" spans="1:11" s="85" customFormat="1" ht="14.25" customHeight="1">
      <c r="A70" s="83">
        <v>67</v>
      </c>
      <c r="B70" s="166" t="str">
        <f>VLOOKUP($A70,Startlist!$B:$H,2,FALSE)</f>
        <v>2SE</v>
      </c>
      <c r="C70" s="167" t="str">
        <f>VLOOKUP($A70,Startlist!$B:$H,3,FALSE)</f>
        <v>Kristjan Radiko</v>
      </c>
      <c r="D70" s="167" t="str">
        <f>VLOOKUP($A70,Startlist!$B:$H,4,FALSE)</f>
        <v>Rainer Niinepuu</v>
      </c>
      <c r="E70" s="167" t="str">
        <f>VLOOKUP($A70,Startlist!$B:$H,7,FALSE)</f>
        <v>Honda Civic Type-R</v>
      </c>
      <c r="F70" s="84">
        <f>IF(SUMIF('Other Penalties Details'!$A:$A,$A70,'Other Penalties Details'!$B:$B)&gt;0,SUMIF('Other Penalties Details'!$A:$A,$A70,'Other Penalties Details'!$B:$B),"")</f>
      </c>
      <c r="G70" s="84">
        <f>IF(SUMIF('Other Penalties Details'!$A:$A,$A70,'Other Penalties Details'!$C:$C)&gt;0,SUMIF('Other Penalties Details'!$A:$A,$A70,'Other Penalties Details'!$C:$C),"")</f>
      </c>
      <c r="H70" s="84">
        <f>IF(SUMIF('Other Penalties Details'!$A:$A,$A70,'Other Penalties Details'!$D:$D)&gt;0,SUMIF('Other Penalties Details'!$A:$A,$A70,'Other Penalties Details'!$D:$D),"")</f>
      </c>
      <c r="I70" s="84">
        <f>IF(SUMIF('Other Penalties Details'!$A:$A,$A70,'Other Penalties Details'!$E:$E)&gt;0,SUMIF('Other Penalties Details'!$A:$A,$A70,'Other Penalties Details'!$E:$E),"")</f>
      </c>
      <c r="J70" s="84">
        <f>IF(SUMIF('Other Penalties Details'!$A:$A,$A70,'Other Penalties Details'!$F:$F)&gt;0,SUMIF('Other Penalties Details'!$A:$A,$A70,'Other Penalties Details'!$F:$F),"")</f>
      </c>
      <c r="K70" s="83">
        <f t="shared" si="0"/>
      </c>
    </row>
    <row r="71" spans="1:11" s="85" customFormat="1" ht="14.25" customHeight="1">
      <c r="A71" s="83">
        <v>68</v>
      </c>
      <c r="B71" s="166" t="str">
        <f>VLOOKUP($A71,Startlist!$B:$H,2,FALSE)</f>
        <v>2VE</v>
      </c>
      <c r="C71" s="167" t="str">
        <f>VLOOKUP($A71,Startlist!$B:$H,3,FALSE)</f>
        <v>Allan Leigri</v>
      </c>
      <c r="D71" s="167" t="str">
        <f>VLOOKUP($A71,Startlist!$B:$H,4,FALSE)</f>
        <v>Karel Kuimets</v>
      </c>
      <c r="E71" s="167" t="str">
        <f>VLOOKUP($A71,Startlist!$B:$H,7,FALSE)</f>
        <v>Ford Puma</v>
      </c>
      <c r="F71" s="84">
        <f>IF(SUMIF('Other Penalties Details'!$A:$A,$A71,'Other Penalties Details'!$B:$B)&gt;0,SUMIF('Other Penalties Details'!$A:$A,$A71,'Other Penalties Details'!$B:$B),"")</f>
      </c>
      <c r="G71" s="84">
        <f>IF(SUMIF('Other Penalties Details'!$A:$A,$A71,'Other Penalties Details'!$C:$C)&gt;0,SUMIF('Other Penalties Details'!$A:$A,$A71,'Other Penalties Details'!$C:$C),"")</f>
      </c>
      <c r="H71" s="84">
        <f>IF(SUMIF('Other Penalties Details'!$A:$A,$A71,'Other Penalties Details'!$D:$D)&gt;0,SUMIF('Other Penalties Details'!$A:$A,$A71,'Other Penalties Details'!$D:$D),"")</f>
      </c>
      <c r="I71" s="84">
        <f>IF(SUMIF('Other Penalties Details'!$A:$A,$A71,'Other Penalties Details'!$E:$E)&gt;0,SUMIF('Other Penalties Details'!$A:$A,$A71,'Other Penalties Details'!$E:$E),"")</f>
      </c>
      <c r="J71" s="84">
        <f>IF(SUMIF('Other Penalties Details'!$A:$A,$A71,'Other Penalties Details'!$F:$F)&gt;0,SUMIF('Other Penalties Details'!$A:$A,$A71,'Other Penalties Details'!$F:$F),"")</f>
      </c>
      <c r="K71" s="83">
        <f t="shared" si="0"/>
      </c>
    </row>
    <row r="72" spans="1:13" s="85" customFormat="1" ht="14.25" customHeight="1">
      <c r="A72" s="83">
        <v>70</v>
      </c>
      <c r="B72" s="166" t="str">
        <f>VLOOKUP($A72,Startlist!$B:$H,2,FALSE)</f>
        <v>2ST</v>
      </c>
      <c r="C72" s="167" t="str">
        <f>VLOOKUP($A72,Startlist!$B:$H,3,FALSE)</f>
        <v>Margo Lipp</v>
      </c>
      <c r="D72" s="167" t="str">
        <f>VLOOKUP($A72,Startlist!$B:$H,4,FALSE)</f>
        <v>Karl-Martin Pika</v>
      </c>
      <c r="E72" s="167" t="str">
        <f>VLOOKUP($A72,Startlist!$B:$H,7,FALSE)</f>
        <v>BMW 320I</v>
      </c>
      <c r="F72" s="84">
        <f>IF(SUMIF('Other Penalties Details'!$A:$A,$A72,'Other Penalties Details'!$B:$B)&gt;0,SUMIF('Other Penalties Details'!$A:$A,$A72,'Other Penalties Details'!$B:$B),"")</f>
        <v>40</v>
      </c>
      <c r="G72" s="84">
        <f>IF(SUMIF('Other Penalties Details'!$A:$A,$A72,'Other Penalties Details'!$C:$C)&gt;0,SUMIF('Other Penalties Details'!$A:$A,$A72,'Other Penalties Details'!$C:$C),"")</f>
      </c>
      <c r="H72" s="84">
        <f>IF(SUMIF('Other Penalties Details'!$A:$A,$A72,'Other Penalties Details'!$D:$D)&gt;0,SUMIF('Other Penalties Details'!$A:$A,$A72,'Other Penalties Details'!$D:$D),"")</f>
      </c>
      <c r="I72" s="84">
        <f>IF(SUMIF('Other Penalties Details'!$A:$A,$A72,'Other Penalties Details'!$E:$E)&gt;0,SUMIF('Other Penalties Details'!$A:$A,$A72,'Other Penalties Details'!$E:$E),"")</f>
      </c>
      <c r="J72" s="84">
        <f>IF(SUMIF('Other Penalties Details'!$A:$A,$A72,'Other Penalties Details'!$F:$F)&gt;0,SUMIF('Other Penalties Details'!$A:$A,$A72,'Other Penalties Details'!$F:$F),"")</f>
      </c>
      <c r="K72" s="83" t="str">
        <f aca="true" t="shared" si="1" ref="K72:K127">IF(SUM(F72:J72)=0,"",INT(SUM(F72:J72)/60)&amp;":"&amp;IF(SUM(F72:J72)=INT(SUM(F72:J72)/60)*60,"0","")&amp;SUM(F72:J72)-INT(SUM(F72:J72)/60)*60)</f>
        <v>0:40</v>
      </c>
      <c r="L72" s="235"/>
      <c r="M72" s="235"/>
    </row>
    <row r="73" spans="1:11" s="85" customFormat="1" ht="14.25" customHeight="1">
      <c r="A73" s="83">
        <v>71</v>
      </c>
      <c r="B73" s="166" t="str">
        <f>VLOOKUP($A73,Startlist!$B:$H,2,FALSE)</f>
        <v>4WD</v>
      </c>
      <c r="C73" s="167" t="str">
        <f>VLOOKUP($A73,Startlist!$B:$H,3,FALSE)</f>
        <v>Kaarel Sangernebo</v>
      </c>
      <c r="D73" s="167" t="str">
        <f>VLOOKUP($A73,Startlist!$B:$H,4,FALSE)</f>
        <v>Hendrik Kers</v>
      </c>
      <c r="E73" s="167" t="str">
        <f>VLOOKUP($A73,Startlist!$B:$H,7,FALSE)</f>
        <v>Mitsubishi Lancer Evo 10</v>
      </c>
      <c r="F73" s="84">
        <f>IF(SUMIF('Other Penalties Details'!$A:$A,$A73,'Other Penalties Details'!$B:$B)&gt;0,SUMIF('Other Penalties Details'!$A:$A,$A73,'Other Penalties Details'!$B:$B),"")</f>
        <v>20</v>
      </c>
      <c r="G73" s="84">
        <f>IF(SUMIF('Other Penalties Details'!$A:$A,$A73,'Other Penalties Details'!$C:$C)&gt;0,SUMIF('Other Penalties Details'!$A:$A,$A73,'Other Penalties Details'!$C:$C),"")</f>
      </c>
      <c r="H73" s="84">
        <f>IF(SUMIF('Other Penalties Details'!$A:$A,$A73,'Other Penalties Details'!$D:$D)&gt;0,SUMIF('Other Penalties Details'!$A:$A,$A73,'Other Penalties Details'!$D:$D),"")</f>
      </c>
      <c r="I73" s="84">
        <f>IF(SUMIF('Other Penalties Details'!$A:$A,$A73,'Other Penalties Details'!$E:$E)&gt;0,SUMIF('Other Penalties Details'!$A:$A,$A73,'Other Penalties Details'!$E:$E),"")</f>
      </c>
      <c r="J73" s="84">
        <f>IF(SUMIF('Other Penalties Details'!$A:$A,$A73,'Other Penalties Details'!$F:$F)&gt;0,SUMIF('Other Penalties Details'!$A:$A,$A73,'Other Penalties Details'!$F:$F),"")</f>
      </c>
      <c r="K73" s="83" t="str">
        <f t="shared" si="1"/>
        <v>0:20</v>
      </c>
    </row>
    <row r="74" spans="1:11" s="85" customFormat="1" ht="14.25" customHeight="1">
      <c r="A74" s="83">
        <v>72</v>
      </c>
      <c r="B74" s="166" t="str">
        <f>VLOOKUP($A74,Startlist!$B:$H,2,FALSE)</f>
        <v>2VT</v>
      </c>
      <c r="C74" s="167" t="str">
        <f>VLOOKUP($A74,Startlist!$B:$H,3,FALSE)</f>
        <v>Raido Seppel</v>
      </c>
      <c r="D74" s="167" t="str">
        <f>VLOOKUP($A74,Startlist!$B:$H,4,FALSE)</f>
        <v>Rivo Hell</v>
      </c>
      <c r="E74" s="167" t="str">
        <f>VLOOKUP($A74,Startlist!$B:$H,7,FALSE)</f>
        <v>BMW 316</v>
      </c>
      <c r="F74" s="84">
        <f>IF(SUMIF('Other Penalties Details'!$A:$A,$A74,'Other Penalties Details'!$B:$B)&gt;0,SUMIF('Other Penalties Details'!$A:$A,$A74,'Other Penalties Details'!$B:$B),"")</f>
        <v>10</v>
      </c>
      <c r="G74" s="84">
        <f>IF(SUMIF('Other Penalties Details'!$A:$A,$A74,'Other Penalties Details'!$C:$C)&gt;0,SUMIF('Other Penalties Details'!$A:$A,$A74,'Other Penalties Details'!$C:$C),"")</f>
      </c>
      <c r="H74" s="84">
        <f>IF(SUMIF('Other Penalties Details'!$A:$A,$A74,'Other Penalties Details'!$D:$D)&gt;0,SUMIF('Other Penalties Details'!$A:$A,$A74,'Other Penalties Details'!$D:$D),"")</f>
      </c>
      <c r="I74" s="84">
        <f>IF(SUMIF('Other Penalties Details'!$A:$A,$A74,'Other Penalties Details'!$E:$E)&gt;0,SUMIF('Other Penalties Details'!$A:$A,$A74,'Other Penalties Details'!$E:$E),"")</f>
      </c>
      <c r="J74" s="84">
        <f>IF(SUMIF('Other Penalties Details'!$A:$A,$A74,'Other Penalties Details'!$F:$F)&gt;0,SUMIF('Other Penalties Details'!$A:$A,$A74,'Other Penalties Details'!$F:$F),"")</f>
      </c>
      <c r="K74" s="83" t="str">
        <f t="shared" si="1"/>
        <v>0:10</v>
      </c>
    </row>
    <row r="75" spans="1:13" s="85" customFormat="1" ht="14.25" customHeight="1">
      <c r="A75" s="83">
        <v>73</v>
      </c>
      <c r="B75" s="166" t="str">
        <f>VLOOKUP($A75,Startlist!$B:$H,2,FALSE)</f>
        <v>2VE</v>
      </c>
      <c r="C75" s="167" t="str">
        <f>VLOOKUP($A75,Startlist!$B:$H,3,FALSE)</f>
        <v>Ken Liivrand</v>
      </c>
      <c r="D75" s="167" t="str">
        <f>VLOOKUP($A75,Startlist!$B:$H,4,FALSE)</f>
        <v>Anthony Fatkin</v>
      </c>
      <c r="E75" s="167" t="str">
        <f>VLOOKUP($A75,Startlist!$B:$H,7,FALSE)</f>
        <v>Honda Civic</v>
      </c>
      <c r="F75" s="84">
        <f>IF(SUMIF('Other Penalties Details'!$A:$A,$A75,'Other Penalties Details'!$B:$B)&gt;0,SUMIF('Other Penalties Details'!$A:$A,$A75,'Other Penalties Details'!$B:$B),"")</f>
        <v>30</v>
      </c>
      <c r="G75" s="84">
        <f>IF(SUMIF('Other Penalties Details'!$A:$A,$A75,'Other Penalties Details'!$C:$C)&gt;0,SUMIF('Other Penalties Details'!$A:$A,$A75,'Other Penalties Details'!$C:$C),"")</f>
      </c>
      <c r="H75" s="84">
        <f>IF(SUMIF('Other Penalties Details'!$A:$A,$A75,'Other Penalties Details'!$D:$D)&gt;0,SUMIF('Other Penalties Details'!$A:$A,$A75,'Other Penalties Details'!$D:$D),"")</f>
      </c>
      <c r="I75" s="84">
        <f>IF(SUMIF('Other Penalties Details'!$A:$A,$A75,'Other Penalties Details'!$E:$E)&gt;0,SUMIF('Other Penalties Details'!$A:$A,$A75,'Other Penalties Details'!$E:$E),"")</f>
      </c>
      <c r="J75" s="84">
        <f>IF(SUMIF('Other Penalties Details'!$A:$A,$A75,'Other Penalties Details'!$F:$F)&gt;0,SUMIF('Other Penalties Details'!$A:$A,$A75,'Other Penalties Details'!$F:$F),"")</f>
      </c>
      <c r="K75" s="83" t="str">
        <f t="shared" si="1"/>
        <v>0:30</v>
      </c>
      <c r="L75" s="235"/>
      <c r="M75" s="235"/>
    </row>
    <row r="76" spans="1:13" s="85" customFormat="1" ht="14.25" customHeight="1">
      <c r="A76" s="83">
        <v>74</v>
      </c>
      <c r="B76" s="166" t="str">
        <f>VLOOKUP($A76,Startlist!$B:$H,2,FALSE)</f>
        <v>2SE</v>
      </c>
      <c r="C76" s="167" t="str">
        <f>VLOOKUP($A76,Startlist!$B:$H,3,FALSE)</f>
        <v>Steven Lätt</v>
      </c>
      <c r="D76" s="167" t="str">
        <f>VLOOKUP($A76,Startlist!$B:$H,4,FALSE)</f>
        <v>Mikk Männiste</v>
      </c>
      <c r="E76" s="167" t="str">
        <f>VLOOKUP($A76,Startlist!$B:$H,7,FALSE)</f>
        <v>Honda Civic Type-R</v>
      </c>
      <c r="F76" s="84">
        <f>IF(SUMIF('Other Penalties Details'!$A:$A,$A76,'Other Penalties Details'!$B:$B)&gt;0,SUMIF('Other Penalties Details'!$A:$A,$A76,'Other Penalties Details'!$B:$B),"")</f>
      </c>
      <c r="G76" s="84">
        <f>IF(SUMIF('Other Penalties Details'!$A:$A,$A76,'Other Penalties Details'!$C:$C)&gt;0,SUMIF('Other Penalties Details'!$A:$A,$A76,'Other Penalties Details'!$C:$C),"")</f>
      </c>
      <c r="H76" s="84">
        <f>IF(SUMIF('Other Penalties Details'!$A:$A,$A76,'Other Penalties Details'!$D:$D)&gt;0,SUMIF('Other Penalties Details'!$A:$A,$A76,'Other Penalties Details'!$D:$D),"")</f>
      </c>
      <c r="I76" s="84">
        <f>IF(SUMIF('Other Penalties Details'!$A:$A,$A76,'Other Penalties Details'!$E:$E)&gt;0,SUMIF('Other Penalties Details'!$A:$A,$A76,'Other Penalties Details'!$E:$E),"")</f>
      </c>
      <c r="J76" s="84">
        <f>IF(SUMIF('Other Penalties Details'!$A:$A,$A76,'Other Penalties Details'!$F:$F)&gt;0,SUMIF('Other Penalties Details'!$A:$A,$A76,'Other Penalties Details'!$F:$F),"")</f>
      </c>
      <c r="K76" s="83">
        <f t="shared" si="1"/>
      </c>
      <c r="L76" s="235"/>
      <c r="M76" s="235"/>
    </row>
    <row r="77" spans="1:11" s="85" customFormat="1" ht="14.25" customHeight="1">
      <c r="A77" s="83">
        <v>75</v>
      </c>
      <c r="B77" s="166" t="str">
        <f>VLOOKUP($A77,Startlist!$B:$H,2,FALSE)</f>
        <v>2VT</v>
      </c>
      <c r="C77" s="167" t="str">
        <f>VLOOKUP($A77,Startlist!$B:$H,3,FALSE)</f>
        <v>Tauri Soome</v>
      </c>
      <c r="D77" s="167" t="str">
        <f>VLOOKUP($A77,Startlist!$B:$H,4,FALSE)</f>
        <v>Kristjan Karlep</v>
      </c>
      <c r="E77" s="167" t="str">
        <f>VLOOKUP($A77,Startlist!$B:$H,7,FALSE)</f>
        <v>BMW 318</v>
      </c>
      <c r="F77" s="84">
        <f>IF(SUMIF('Other Penalties Details'!$A:$A,$A77,'Other Penalties Details'!$B:$B)&gt;0,SUMIF('Other Penalties Details'!$A:$A,$A77,'Other Penalties Details'!$B:$B),"")</f>
        <v>10</v>
      </c>
      <c r="G77" s="84">
        <f>IF(SUMIF('Other Penalties Details'!$A:$A,$A77,'Other Penalties Details'!$C:$C)&gt;0,SUMIF('Other Penalties Details'!$A:$A,$A77,'Other Penalties Details'!$C:$C),"")</f>
      </c>
      <c r="H77" s="84">
        <f>IF(SUMIF('Other Penalties Details'!$A:$A,$A77,'Other Penalties Details'!$D:$D)&gt;0,SUMIF('Other Penalties Details'!$A:$A,$A77,'Other Penalties Details'!$D:$D),"")</f>
      </c>
      <c r="I77" s="84">
        <f>IF(SUMIF('Other Penalties Details'!$A:$A,$A77,'Other Penalties Details'!$E:$E)&gt;0,SUMIF('Other Penalties Details'!$A:$A,$A77,'Other Penalties Details'!$E:$E),"")</f>
      </c>
      <c r="J77" s="84">
        <f>IF(SUMIF('Other Penalties Details'!$A:$A,$A77,'Other Penalties Details'!$F:$F)&gt;0,SUMIF('Other Penalties Details'!$A:$A,$A77,'Other Penalties Details'!$F:$F),"")</f>
      </c>
      <c r="K77" s="83" t="str">
        <f t="shared" si="1"/>
        <v>0:10</v>
      </c>
    </row>
    <row r="78" spans="1:13" s="85" customFormat="1" ht="14.25" customHeight="1">
      <c r="A78" s="83">
        <v>76</v>
      </c>
      <c r="B78" s="166" t="str">
        <f>VLOOKUP($A78,Startlist!$B:$H,2,FALSE)</f>
        <v>2ST</v>
      </c>
      <c r="C78" s="167" t="str">
        <f>VLOOKUP($A78,Startlist!$B:$H,3,FALSE)</f>
        <v>Jaanus Kadak</v>
      </c>
      <c r="D78" s="167" t="str">
        <f>VLOOKUP($A78,Startlist!$B:$H,4,FALSE)</f>
        <v>Asko Mäeots</v>
      </c>
      <c r="E78" s="167" t="str">
        <f>VLOOKUP($A78,Startlist!$B:$H,7,FALSE)</f>
        <v>BMW 328</v>
      </c>
      <c r="F78" s="84">
        <f>IF(SUMIF('Other Penalties Details'!$A:$A,$A78,'Other Penalties Details'!$B:$B)&gt;0,SUMIF('Other Penalties Details'!$A:$A,$A78,'Other Penalties Details'!$B:$B),"")</f>
        <v>10</v>
      </c>
      <c r="G78" s="84">
        <f>IF(SUMIF('Other Penalties Details'!$A:$A,$A78,'Other Penalties Details'!$C:$C)&gt;0,SUMIF('Other Penalties Details'!$A:$A,$A78,'Other Penalties Details'!$C:$C),"")</f>
      </c>
      <c r="H78" s="84">
        <f>IF(SUMIF('Other Penalties Details'!$A:$A,$A78,'Other Penalties Details'!$D:$D)&gt;0,SUMIF('Other Penalties Details'!$A:$A,$A78,'Other Penalties Details'!$D:$D),"")</f>
      </c>
      <c r="I78" s="84">
        <f>IF(SUMIF('Other Penalties Details'!$A:$A,$A78,'Other Penalties Details'!$E:$E)&gt;0,SUMIF('Other Penalties Details'!$A:$A,$A78,'Other Penalties Details'!$E:$E),"")</f>
      </c>
      <c r="J78" s="84">
        <f>IF(SUMIF('Other Penalties Details'!$A:$A,$A78,'Other Penalties Details'!$F:$F)&gt;0,SUMIF('Other Penalties Details'!$A:$A,$A78,'Other Penalties Details'!$F:$F),"")</f>
      </c>
      <c r="K78" s="83" t="str">
        <f t="shared" si="1"/>
        <v>0:10</v>
      </c>
      <c r="L78" s="235"/>
      <c r="M78" s="235"/>
    </row>
    <row r="79" spans="1:11" s="85" customFormat="1" ht="14.25" customHeight="1">
      <c r="A79" s="83">
        <v>77</v>
      </c>
      <c r="B79" s="166" t="str">
        <f>VLOOKUP($A79,Startlist!$B:$H,2,FALSE)</f>
        <v>2SE</v>
      </c>
      <c r="C79" s="167" t="str">
        <f>VLOOKUP($A79,Startlist!$B:$H,3,FALSE)</f>
        <v>Palle Kõlar</v>
      </c>
      <c r="D79" s="167" t="str">
        <f>VLOOKUP($A79,Startlist!$B:$H,4,FALSE)</f>
        <v>Allan Liister</v>
      </c>
      <c r="E79" s="167" t="str">
        <f>VLOOKUP($A79,Startlist!$B:$H,7,FALSE)</f>
        <v>Seat Ibiza GTI</v>
      </c>
      <c r="F79" s="84">
        <f>IF(SUMIF('Other Penalties Details'!$A:$A,$A79,'Other Penalties Details'!$B:$B)&gt;0,SUMIF('Other Penalties Details'!$A:$A,$A79,'Other Penalties Details'!$B:$B),"")</f>
      </c>
      <c r="G79" s="84">
        <f>IF(SUMIF('Other Penalties Details'!$A:$A,$A79,'Other Penalties Details'!$C:$C)&gt;0,SUMIF('Other Penalties Details'!$A:$A,$A79,'Other Penalties Details'!$C:$C),"")</f>
      </c>
      <c r="H79" s="84">
        <f>IF(SUMIF('Other Penalties Details'!$A:$A,$A79,'Other Penalties Details'!$D:$D)&gt;0,SUMIF('Other Penalties Details'!$A:$A,$A79,'Other Penalties Details'!$D:$D),"")</f>
      </c>
      <c r="I79" s="84">
        <f>IF(SUMIF('Other Penalties Details'!$A:$A,$A79,'Other Penalties Details'!$E:$E)&gt;0,SUMIF('Other Penalties Details'!$A:$A,$A79,'Other Penalties Details'!$E:$E),"")</f>
      </c>
      <c r="J79" s="84">
        <f>IF(SUMIF('Other Penalties Details'!$A:$A,$A79,'Other Penalties Details'!$F:$F)&gt;0,SUMIF('Other Penalties Details'!$A:$A,$A79,'Other Penalties Details'!$F:$F),"")</f>
      </c>
      <c r="K79" s="83">
        <f t="shared" si="1"/>
      </c>
    </row>
    <row r="80" spans="1:11" s="85" customFormat="1" ht="14.25" customHeight="1">
      <c r="A80" s="83">
        <v>78</v>
      </c>
      <c r="B80" s="166" t="str">
        <f>VLOOKUP($A80,Startlist!$B:$H,2,FALSE)</f>
        <v>2SE</v>
      </c>
      <c r="C80" s="167" t="str">
        <f>VLOOKUP($A80,Startlist!$B:$H,3,FALSE)</f>
        <v>Hannes Männamets</v>
      </c>
      <c r="D80" s="167" t="str">
        <f>VLOOKUP($A80,Startlist!$B:$H,4,FALSE)</f>
        <v>Timo Kallingo</v>
      </c>
      <c r="E80" s="167" t="str">
        <f>VLOOKUP($A80,Startlist!$B:$H,7,FALSE)</f>
        <v>Ford Fiesta</v>
      </c>
      <c r="F80" s="84">
        <f>IF(SUMIF('Other Penalties Details'!$A:$A,$A80,'Other Penalties Details'!$B:$B)&gt;0,SUMIF('Other Penalties Details'!$A:$A,$A80,'Other Penalties Details'!$B:$B),"")</f>
      </c>
      <c r="G80" s="84">
        <f>IF(SUMIF('Other Penalties Details'!$A:$A,$A80,'Other Penalties Details'!$C:$C)&gt;0,SUMIF('Other Penalties Details'!$A:$A,$A80,'Other Penalties Details'!$C:$C),"")</f>
      </c>
      <c r="H80" s="84">
        <f>IF(SUMIF('Other Penalties Details'!$A:$A,$A80,'Other Penalties Details'!$D:$D)&gt;0,SUMIF('Other Penalties Details'!$A:$A,$A80,'Other Penalties Details'!$D:$D),"")</f>
      </c>
      <c r="I80" s="84">
        <f>IF(SUMIF('Other Penalties Details'!$A:$A,$A80,'Other Penalties Details'!$E:$E)&gt;0,SUMIF('Other Penalties Details'!$A:$A,$A80,'Other Penalties Details'!$E:$E),"")</f>
      </c>
      <c r="J80" s="84">
        <f>IF(SUMIF('Other Penalties Details'!$A:$A,$A80,'Other Penalties Details'!$F:$F)&gt;0,SUMIF('Other Penalties Details'!$A:$A,$A80,'Other Penalties Details'!$F:$F),"")</f>
      </c>
      <c r="K80" s="83">
        <f t="shared" si="1"/>
      </c>
    </row>
    <row r="81" spans="1:11" s="85" customFormat="1" ht="14.25" customHeight="1">
      <c r="A81" s="83">
        <v>79</v>
      </c>
      <c r="B81" s="166" t="str">
        <f>VLOOKUP($A81,Startlist!$B:$H,2,FALSE)</f>
        <v>2SE</v>
      </c>
      <c r="C81" s="167" t="str">
        <f>VLOOKUP($A81,Startlist!$B:$H,3,FALSE)</f>
        <v>Andre Juhe</v>
      </c>
      <c r="D81" s="167" t="str">
        <f>VLOOKUP($A81,Startlist!$B:$H,4,FALSE)</f>
        <v>Veiko Kimber</v>
      </c>
      <c r="E81" s="167" t="str">
        <f>VLOOKUP($A81,Startlist!$B:$H,7,FALSE)</f>
        <v>Honda Civic Type-R</v>
      </c>
      <c r="F81" s="84">
        <f>IF(SUMIF('Other Penalties Details'!$A:$A,$A81,'Other Penalties Details'!$B:$B)&gt;0,SUMIF('Other Penalties Details'!$A:$A,$A81,'Other Penalties Details'!$B:$B),"")</f>
      </c>
      <c r="G81" s="84">
        <f>IF(SUMIF('Other Penalties Details'!$A:$A,$A81,'Other Penalties Details'!$C:$C)&gt;0,SUMIF('Other Penalties Details'!$A:$A,$A81,'Other Penalties Details'!$C:$C),"")</f>
      </c>
      <c r="H81" s="84">
        <f>IF(SUMIF('Other Penalties Details'!$A:$A,$A81,'Other Penalties Details'!$D:$D)&gt;0,SUMIF('Other Penalties Details'!$A:$A,$A81,'Other Penalties Details'!$D:$D),"")</f>
      </c>
      <c r="I81" s="84">
        <f>IF(SUMIF('Other Penalties Details'!$A:$A,$A81,'Other Penalties Details'!$E:$E)&gt;0,SUMIF('Other Penalties Details'!$A:$A,$A81,'Other Penalties Details'!$E:$E),"")</f>
      </c>
      <c r="J81" s="84">
        <f>IF(SUMIF('Other Penalties Details'!$A:$A,$A81,'Other Penalties Details'!$F:$F)&gt;0,SUMIF('Other Penalties Details'!$A:$A,$A81,'Other Penalties Details'!$F:$F),"")</f>
      </c>
      <c r="K81" s="83">
        <f t="shared" si="1"/>
      </c>
    </row>
    <row r="82" spans="1:11" s="85" customFormat="1" ht="14.25" customHeight="1">
      <c r="A82" s="83">
        <v>81</v>
      </c>
      <c r="B82" s="166" t="str">
        <f>VLOOKUP($A82,Startlist!$B:$H,2,FALSE)</f>
        <v>2VT</v>
      </c>
      <c r="C82" s="167" t="str">
        <f>VLOOKUP($A82,Startlist!$B:$H,3,FALSE)</f>
        <v>Rainer Umbleja</v>
      </c>
      <c r="D82" s="167" t="str">
        <f>VLOOKUP($A82,Startlist!$B:$H,4,FALSE)</f>
        <v>Marko Press</v>
      </c>
      <c r="E82" s="167" t="str">
        <f>VLOOKUP($A82,Startlist!$B:$H,7,FALSE)</f>
        <v>BMW 318</v>
      </c>
      <c r="F82" s="84">
        <f>IF(SUMIF('Other Penalties Details'!$A:$A,$A82,'Other Penalties Details'!$B:$B)&gt;0,SUMIF('Other Penalties Details'!$A:$A,$A82,'Other Penalties Details'!$B:$B),"")</f>
        <v>10</v>
      </c>
      <c r="G82" s="84">
        <f>IF(SUMIF('Other Penalties Details'!$A:$A,$A82,'Other Penalties Details'!$C:$C)&gt;0,SUMIF('Other Penalties Details'!$A:$A,$A82,'Other Penalties Details'!$C:$C),"")</f>
      </c>
      <c r="H82" s="84">
        <f>IF(SUMIF('Other Penalties Details'!$A:$A,$A82,'Other Penalties Details'!$D:$D)&gt;0,SUMIF('Other Penalties Details'!$A:$A,$A82,'Other Penalties Details'!$D:$D),"")</f>
      </c>
      <c r="I82" s="84">
        <f>IF(SUMIF('Other Penalties Details'!$A:$A,$A82,'Other Penalties Details'!$E:$E)&gt;0,SUMIF('Other Penalties Details'!$A:$A,$A82,'Other Penalties Details'!$E:$E),"")</f>
      </c>
      <c r="J82" s="84">
        <f>IF(SUMIF('Other Penalties Details'!$A:$A,$A82,'Other Penalties Details'!$F:$F)&gt;0,SUMIF('Other Penalties Details'!$A:$A,$A82,'Other Penalties Details'!$F:$F),"")</f>
      </c>
      <c r="K82" s="83" t="str">
        <f t="shared" si="1"/>
        <v>0:10</v>
      </c>
    </row>
    <row r="83" spans="1:11" s="85" customFormat="1" ht="14.25" customHeight="1">
      <c r="A83" s="83">
        <v>82</v>
      </c>
      <c r="B83" s="166" t="str">
        <f>VLOOKUP($A83,Startlist!$B:$H,2,FALSE)</f>
        <v>2SE</v>
      </c>
      <c r="C83" s="167" t="str">
        <f>VLOOKUP($A83,Startlist!$B:$H,3,FALSE)</f>
        <v>Markus Laurimaa</v>
      </c>
      <c r="D83" s="167" t="str">
        <f>VLOOKUP($A83,Startlist!$B:$H,4,FALSE)</f>
        <v>Joonas Vares</v>
      </c>
      <c r="E83" s="167" t="str">
        <f>VLOOKUP($A83,Startlist!$B:$H,7,FALSE)</f>
        <v>Volkswagen Golf GTI</v>
      </c>
      <c r="F83" s="84">
        <f>IF(SUMIF('Other Penalties Details'!$A:$A,$A83,'Other Penalties Details'!$B:$B)&gt;0,SUMIF('Other Penalties Details'!$A:$A,$A83,'Other Penalties Details'!$B:$B),"")</f>
        <v>10</v>
      </c>
      <c r="G83" s="84">
        <f>IF(SUMIF('Other Penalties Details'!$A:$A,$A83,'Other Penalties Details'!$C:$C)&gt;0,SUMIF('Other Penalties Details'!$A:$A,$A83,'Other Penalties Details'!$C:$C),"")</f>
      </c>
      <c r="H83" s="84">
        <f>IF(SUMIF('Other Penalties Details'!$A:$A,$A83,'Other Penalties Details'!$D:$D)&gt;0,SUMIF('Other Penalties Details'!$A:$A,$A83,'Other Penalties Details'!$D:$D),"")</f>
      </c>
      <c r="I83" s="84">
        <f>IF(SUMIF('Other Penalties Details'!$A:$A,$A83,'Other Penalties Details'!$E:$E)&gt;0,SUMIF('Other Penalties Details'!$A:$A,$A83,'Other Penalties Details'!$E:$E),"")</f>
      </c>
      <c r="J83" s="84">
        <f>IF(SUMIF('Other Penalties Details'!$A:$A,$A83,'Other Penalties Details'!$F:$F)&gt;0,SUMIF('Other Penalties Details'!$A:$A,$A83,'Other Penalties Details'!$F:$F),"")</f>
      </c>
      <c r="K83" s="83" t="str">
        <f t="shared" si="1"/>
        <v>0:10</v>
      </c>
    </row>
    <row r="84" spans="1:13" s="85" customFormat="1" ht="14.25" customHeight="1">
      <c r="A84" s="83">
        <v>83</v>
      </c>
      <c r="B84" s="166" t="str">
        <f>VLOOKUP($A84,Startlist!$B:$H,2,FALSE)</f>
        <v>2SE</v>
      </c>
      <c r="C84" s="167" t="str">
        <f>VLOOKUP($A84,Startlist!$B:$H,3,FALSE)</f>
        <v>Imre Vanik</v>
      </c>
      <c r="D84" s="167" t="str">
        <f>VLOOKUP($A84,Startlist!$B:$H,4,FALSE)</f>
        <v>Janek Ojala</v>
      </c>
      <c r="E84" s="167" t="str">
        <f>VLOOKUP($A84,Startlist!$B:$H,7,FALSE)</f>
        <v>Nissan Sunny</v>
      </c>
      <c r="F84" s="84">
        <f>IF(SUMIF('Other Penalties Details'!$A:$A,$A84,'Other Penalties Details'!$B:$B)&gt;0,SUMIF('Other Penalties Details'!$A:$A,$A84,'Other Penalties Details'!$B:$B),"")</f>
      </c>
      <c r="G84" s="84">
        <f>IF(SUMIF('Other Penalties Details'!$A:$A,$A84,'Other Penalties Details'!$C:$C)&gt;0,SUMIF('Other Penalties Details'!$A:$A,$A84,'Other Penalties Details'!$C:$C),"")</f>
      </c>
      <c r="H84" s="84">
        <f>IF(SUMIF('Other Penalties Details'!$A:$A,$A84,'Other Penalties Details'!$D:$D)&gt;0,SUMIF('Other Penalties Details'!$A:$A,$A84,'Other Penalties Details'!$D:$D),"")</f>
      </c>
      <c r="I84" s="84">
        <f>IF(SUMIF('Other Penalties Details'!$A:$A,$A84,'Other Penalties Details'!$E:$E)&gt;0,SUMIF('Other Penalties Details'!$A:$A,$A84,'Other Penalties Details'!$E:$E),"")</f>
      </c>
      <c r="J84" s="84">
        <f>IF(SUMIF('Other Penalties Details'!$A:$A,$A84,'Other Penalties Details'!$F:$F)&gt;0,SUMIF('Other Penalties Details'!$A:$A,$A84,'Other Penalties Details'!$F:$F),"")</f>
      </c>
      <c r="K84" s="83">
        <f t="shared" si="1"/>
      </c>
      <c r="L84" s="235"/>
      <c r="M84" s="235"/>
    </row>
    <row r="85" spans="1:11" s="85" customFormat="1" ht="14.25" customHeight="1">
      <c r="A85" s="83">
        <v>84</v>
      </c>
      <c r="B85" s="166" t="str">
        <f>VLOOKUP($A85,Startlist!$B:$H,2,FALSE)</f>
        <v>4WD</v>
      </c>
      <c r="C85" s="167" t="str">
        <f>VLOOKUP($A85,Startlist!$B:$H,3,FALSE)</f>
        <v>Atis Priedolins</v>
      </c>
      <c r="D85" s="167" t="str">
        <f>VLOOKUP($A85,Startlist!$B:$H,4,FALSE)</f>
        <v>Rudolfs Dravnieks</v>
      </c>
      <c r="E85" s="167" t="str">
        <f>VLOOKUP($A85,Startlist!$B:$H,7,FALSE)</f>
        <v>Audi A4</v>
      </c>
      <c r="F85" s="84">
        <f>IF(SUMIF('Other Penalties Details'!$A:$A,$A85,'Other Penalties Details'!$B:$B)&gt;0,SUMIF('Other Penalties Details'!$A:$A,$A85,'Other Penalties Details'!$B:$B),"")</f>
        <v>10</v>
      </c>
      <c r="G85" s="84">
        <f>IF(SUMIF('Other Penalties Details'!$A:$A,$A85,'Other Penalties Details'!$C:$C)&gt;0,SUMIF('Other Penalties Details'!$A:$A,$A85,'Other Penalties Details'!$C:$C),"")</f>
      </c>
      <c r="H85" s="84">
        <f>IF(SUMIF('Other Penalties Details'!$A:$A,$A85,'Other Penalties Details'!$D:$D)&gt;0,SUMIF('Other Penalties Details'!$A:$A,$A85,'Other Penalties Details'!$D:$D),"")</f>
      </c>
      <c r="I85" s="84">
        <f>IF(SUMIF('Other Penalties Details'!$A:$A,$A85,'Other Penalties Details'!$E:$E)&gt;0,SUMIF('Other Penalties Details'!$A:$A,$A85,'Other Penalties Details'!$E:$E),"")</f>
      </c>
      <c r="J85" s="84">
        <f>IF(SUMIF('Other Penalties Details'!$A:$A,$A85,'Other Penalties Details'!$F:$F)&gt;0,SUMIF('Other Penalties Details'!$A:$A,$A85,'Other Penalties Details'!$F:$F),"")</f>
      </c>
      <c r="K85" s="83" t="str">
        <f t="shared" si="1"/>
        <v>0:10</v>
      </c>
    </row>
    <row r="86" spans="1:11" s="85" customFormat="1" ht="14.25" customHeight="1">
      <c r="A86" s="83">
        <v>85</v>
      </c>
      <c r="B86" s="166" t="str">
        <f>VLOOKUP($A86,Startlist!$B:$H,2,FALSE)</f>
        <v>2VT</v>
      </c>
      <c r="C86" s="167" t="str">
        <f>VLOOKUP($A86,Startlist!$B:$H,3,FALSE)</f>
        <v>Priit Kallas</v>
      </c>
      <c r="D86" s="167" t="str">
        <f>VLOOKUP($A86,Startlist!$B:$H,4,FALSE)</f>
        <v>Andrus Kallas</v>
      </c>
      <c r="E86" s="167" t="str">
        <f>VLOOKUP($A86,Startlist!$B:$H,7,FALSE)</f>
        <v>BMW Compact E36</v>
      </c>
      <c r="F86" s="84">
        <f>IF(SUMIF('Other Penalties Details'!$A:$A,$A86,'Other Penalties Details'!$B:$B)&gt;0,SUMIF('Other Penalties Details'!$A:$A,$A86,'Other Penalties Details'!$B:$B),"")</f>
      </c>
      <c r="G86" s="84">
        <f>IF(SUMIF('Other Penalties Details'!$A:$A,$A86,'Other Penalties Details'!$C:$C)&gt;0,SUMIF('Other Penalties Details'!$A:$A,$A86,'Other Penalties Details'!$C:$C),"")</f>
      </c>
      <c r="H86" s="84">
        <f>IF(SUMIF('Other Penalties Details'!$A:$A,$A86,'Other Penalties Details'!$D:$D)&gt;0,SUMIF('Other Penalties Details'!$A:$A,$A86,'Other Penalties Details'!$D:$D),"")</f>
      </c>
      <c r="I86" s="84">
        <f>IF(SUMIF('Other Penalties Details'!$A:$A,$A86,'Other Penalties Details'!$E:$E)&gt;0,SUMIF('Other Penalties Details'!$A:$A,$A86,'Other Penalties Details'!$E:$E),"")</f>
      </c>
      <c r="J86" s="84">
        <f>IF(SUMIF('Other Penalties Details'!$A:$A,$A86,'Other Penalties Details'!$F:$F)&gt;0,SUMIF('Other Penalties Details'!$A:$A,$A86,'Other Penalties Details'!$F:$F),"")</f>
      </c>
      <c r="K86" s="83">
        <f t="shared" si="1"/>
      </c>
    </row>
    <row r="87" spans="1:11" s="85" customFormat="1" ht="14.25" customHeight="1">
      <c r="A87" s="83">
        <v>86</v>
      </c>
      <c r="B87" s="166" t="str">
        <f>VLOOKUP($A87,Startlist!$B:$H,2,FALSE)</f>
        <v>2ST</v>
      </c>
      <c r="C87" s="167" t="str">
        <f>VLOOKUP($A87,Startlist!$B:$H,3,FALSE)</f>
        <v>Sulev Pärn</v>
      </c>
      <c r="D87" s="167" t="str">
        <f>VLOOKUP($A87,Startlist!$B:$H,4,FALSE)</f>
        <v>Mart Loitjärv</v>
      </c>
      <c r="E87" s="167" t="str">
        <f>VLOOKUP($A87,Startlist!$B:$H,7,FALSE)</f>
        <v>BMW 318I</v>
      </c>
      <c r="F87" s="84">
        <f>IF(SUMIF('Other Penalties Details'!$A:$A,$A87,'Other Penalties Details'!$B:$B)&gt;0,SUMIF('Other Penalties Details'!$A:$A,$A87,'Other Penalties Details'!$B:$B),"")</f>
        <v>100</v>
      </c>
      <c r="G87" s="84">
        <f>IF(SUMIF('Other Penalties Details'!$A:$A,$A87,'Other Penalties Details'!$C:$C)&gt;0,SUMIF('Other Penalties Details'!$A:$A,$A87,'Other Penalties Details'!$C:$C),"")</f>
      </c>
      <c r="H87" s="84">
        <f>IF(SUMIF('Other Penalties Details'!$A:$A,$A87,'Other Penalties Details'!$D:$D)&gt;0,SUMIF('Other Penalties Details'!$A:$A,$A87,'Other Penalties Details'!$D:$D),"")</f>
      </c>
      <c r="I87" s="84">
        <f>IF(SUMIF('Other Penalties Details'!$A:$A,$A87,'Other Penalties Details'!$E:$E)&gt;0,SUMIF('Other Penalties Details'!$A:$A,$A87,'Other Penalties Details'!$E:$E),"")</f>
      </c>
      <c r="J87" s="84">
        <f>IF(SUMIF('Other Penalties Details'!$A:$A,$A87,'Other Penalties Details'!$F:$F)&gt;0,SUMIF('Other Penalties Details'!$A:$A,$A87,'Other Penalties Details'!$F:$F),"")</f>
      </c>
      <c r="K87" s="83" t="str">
        <f t="shared" si="1"/>
        <v>1:40</v>
      </c>
    </row>
    <row r="88" spans="1:13" s="85" customFormat="1" ht="14.25" customHeight="1">
      <c r="A88" s="83">
        <v>87</v>
      </c>
      <c r="B88" s="166" t="str">
        <f>VLOOKUP($A88,Startlist!$B:$H,2,FALSE)</f>
        <v>2VT</v>
      </c>
      <c r="C88" s="167" t="str">
        <f>VLOOKUP($A88,Startlist!$B:$H,3,FALSE)</f>
        <v>Jaak Riisberg</v>
      </c>
      <c r="D88" s="167" t="str">
        <f>VLOOKUP($A88,Startlist!$B:$H,4,FALSE)</f>
        <v>Olev Kadai</v>
      </c>
      <c r="E88" s="167" t="str">
        <f>VLOOKUP($A88,Startlist!$B:$H,7,FALSE)</f>
        <v>BMW 318IS</v>
      </c>
      <c r="F88" s="84">
        <f>IF(SUMIF('Other Penalties Details'!$A:$A,$A88,'Other Penalties Details'!$B:$B)&gt;0,SUMIF('Other Penalties Details'!$A:$A,$A88,'Other Penalties Details'!$B:$B),"")</f>
        <v>30</v>
      </c>
      <c r="G88" s="84">
        <f>IF(SUMIF('Other Penalties Details'!$A:$A,$A88,'Other Penalties Details'!$C:$C)&gt;0,SUMIF('Other Penalties Details'!$A:$A,$A88,'Other Penalties Details'!$C:$C),"")</f>
      </c>
      <c r="H88" s="84">
        <f>IF(SUMIF('Other Penalties Details'!$A:$A,$A88,'Other Penalties Details'!$D:$D)&gt;0,SUMIF('Other Penalties Details'!$A:$A,$A88,'Other Penalties Details'!$D:$D),"")</f>
      </c>
      <c r="I88" s="84">
        <f>IF(SUMIF('Other Penalties Details'!$A:$A,$A88,'Other Penalties Details'!$E:$E)&gt;0,SUMIF('Other Penalties Details'!$A:$A,$A88,'Other Penalties Details'!$E:$E),"")</f>
      </c>
      <c r="J88" s="84">
        <f>IF(SUMIF('Other Penalties Details'!$A:$A,$A88,'Other Penalties Details'!$F:$F)&gt;0,SUMIF('Other Penalties Details'!$A:$A,$A88,'Other Penalties Details'!$F:$F),"")</f>
      </c>
      <c r="K88" s="83" t="str">
        <f t="shared" si="1"/>
        <v>0:30</v>
      </c>
      <c r="L88" s="235"/>
      <c r="M88" s="235"/>
    </row>
    <row r="89" spans="1:11" s="85" customFormat="1" ht="14.25" customHeight="1">
      <c r="A89" s="83">
        <v>88</v>
      </c>
      <c r="B89" s="166" t="str">
        <f>VLOOKUP($A89,Startlist!$B:$H,2,FALSE)</f>
        <v>2SE</v>
      </c>
      <c r="C89" s="167" t="str">
        <f>VLOOKUP($A89,Startlist!$B:$H,3,FALSE)</f>
        <v>Merlis Rand</v>
      </c>
      <c r="D89" s="167" t="str">
        <f>VLOOKUP($A89,Startlist!$B:$H,4,FALSE)</f>
        <v>Mihkel Avik</v>
      </c>
      <c r="E89" s="167" t="str">
        <f>VLOOKUP($A89,Startlist!$B:$H,7,FALSE)</f>
        <v>Audi A3</v>
      </c>
      <c r="F89" s="84">
        <f>IF(SUMIF('Other Penalties Details'!$A:$A,$A89,'Other Penalties Details'!$B:$B)&gt;0,SUMIF('Other Penalties Details'!$A:$A,$A89,'Other Penalties Details'!$B:$B),"")</f>
      </c>
      <c r="G89" s="84">
        <f>IF(SUMIF('Other Penalties Details'!$A:$A,$A89,'Other Penalties Details'!$C:$C)&gt;0,SUMIF('Other Penalties Details'!$A:$A,$A89,'Other Penalties Details'!$C:$C),"")</f>
      </c>
      <c r="H89" s="84">
        <f>IF(SUMIF('Other Penalties Details'!$A:$A,$A89,'Other Penalties Details'!$D:$D)&gt;0,SUMIF('Other Penalties Details'!$A:$A,$A89,'Other Penalties Details'!$D:$D),"")</f>
      </c>
      <c r="I89" s="84">
        <f>IF(SUMIF('Other Penalties Details'!$A:$A,$A89,'Other Penalties Details'!$E:$E)&gt;0,SUMIF('Other Penalties Details'!$A:$A,$A89,'Other Penalties Details'!$E:$E),"")</f>
      </c>
      <c r="J89" s="84">
        <f>IF(SUMIF('Other Penalties Details'!$A:$A,$A89,'Other Penalties Details'!$F:$F)&gt;0,SUMIF('Other Penalties Details'!$A:$A,$A89,'Other Penalties Details'!$F:$F),"")</f>
      </c>
      <c r="K89" s="83">
        <f t="shared" si="1"/>
      </c>
    </row>
    <row r="90" spans="1:11" s="85" customFormat="1" ht="14.25" customHeight="1">
      <c r="A90" s="83">
        <v>89</v>
      </c>
      <c r="B90" s="166" t="str">
        <f>VLOOKUP($A90,Startlist!$B:$H,2,FALSE)</f>
        <v>2ST</v>
      </c>
      <c r="C90" s="167" t="str">
        <f>VLOOKUP($A90,Startlist!$B:$H,3,FALSE)</f>
        <v>Magnus Laid</v>
      </c>
      <c r="D90" s="167" t="str">
        <f>VLOOKUP($A90,Startlist!$B:$H,4,FALSE)</f>
        <v>Jaanus Hirson</v>
      </c>
      <c r="E90" s="167" t="str">
        <f>VLOOKUP($A90,Startlist!$B:$H,7,FALSE)</f>
        <v>BMW 323TI</v>
      </c>
      <c r="F90" s="84">
        <f>IF(SUMIF('Other Penalties Details'!$A:$A,$A90,'Other Penalties Details'!$B:$B)&gt;0,SUMIF('Other Penalties Details'!$A:$A,$A90,'Other Penalties Details'!$B:$B),"")</f>
      </c>
      <c r="G90" s="84">
        <f>IF(SUMIF('Other Penalties Details'!$A:$A,$A90,'Other Penalties Details'!$C:$C)&gt;0,SUMIF('Other Penalties Details'!$A:$A,$A90,'Other Penalties Details'!$C:$C),"")</f>
      </c>
      <c r="H90" s="84">
        <f>IF(SUMIF('Other Penalties Details'!$A:$A,$A90,'Other Penalties Details'!$D:$D)&gt;0,SUMIF('Other Penalties Details'!$A:$A,$A90,'Other Penalties Details'!$D:$D),"")</f>
      </c>
      <c r="I90" s="84">
        <f>IF(SUMIF('Other Penalties Details'!$A:$A,$A90,'Other Penalties Details'!$E:$E)&gt;0,SUMIF('Other Penalties Details'!$A:$A,$A90,'Other Penalties Details'!$E:$E),"")</f>
      </c>
      <c r="J90" s="84">
        <f>IF(SUMIF('Other Penalties Details'!$A:$A,$A90,'Other Penalties Details'!$F:$F)&gt;0,SUMIF('Other Penalties Details'!$A:$A,$A90,'Other Penalties Details'!$F:$F),"")</f>
      </c>
      <c r="K90" s="83">
        <f t="shared" si="1"/>
      </c>
    </row>
    <row r="91" spans="1:11" s="85" customFormat="1" ht="14.25" customHeight="1">
      <c r="A91" s="83">
        <v>90</v>
      </c>
      <c r="B91" s="166" t="str">
        <f>VLOOKUP($A91,Startlist!$B:$H,2,FALSE)</f>
        <v>2VE</v>
      </c>
      <c r="C91" s="167" t="str">
        <f>VLOOKUP($A91,Startlist!$B:$H,3,FALSE)</f>
        <v>Vaido Järvela</v>
      </c>
      <c r="D91" s="167" t="str">
        <f>VLOOKUP($A91,Startlist!$B:$H,4,FALSE)</f>
        <v>Tanel Laurimaa</v>
      </c>
      <c r="E91" s="167" t="str">
        <f>VLOOKUP($A91,Startlist!$B:$H,7,FALSE)</f>
        <v>Volkswagen Golf</v>
      </c>
      <c r="F91" s="84">
        <f>IF(SUMIF('Other Penalties Details'!$A:$A,$A91,'Other Penalties Details'!$B:$B)&gt;0,SUMIF('Other Penalties Details'!$A:$A,$A91,'Other Penalties Details'!$B:$B),"")</f>
      </c>
      <c r="G91" s="84">
        <f>IF(SUMIF('Other Penalties Details'!$A:$A,$A91,'Other Penalties Details'!$C:$C)&gt;0,SUMIF('Other Penalties Details'!$A:$A,$A91,'Other Penalties Details'!$C:$C),"")</f>
      </c>
      <c r="H91" s="84">
        <f>IF(SUMIF('Other Penalties Details'!$A:$A,$A91,'Other Penalties Details'!$D:$D)&gt;0,SUMIF('Other Penalties Details'!$A:$A,$A91,'Other Penalties Details'!$D:$D),"")</f>
      </c>
      <c r="I91" s="84">
        <f>IF(SUMIF('Other Penalties Details'!$A:$A,$A91,'Other Penalties Details'!$E:$E)&gt;0,SUMIF('Other Penalties Details'!$A:$A,$A91,'Other Penalties Details'!$E:$E),"")</f>
      </c>
      <c r="J91" s="84">
        <f>IF(SUMIF('Other Penalties Details'!$A:$A,$A91,'Other Penalties Details'!$F:$F)&gt;0,SUMIF('Other Penalties Details'!$A:$A,$A91,'Other Penalties Details'!$F:$F),"")</f>
      </c>
      <c r="K91" s="83">
        <f t="shared" si="1"/>
      </c>
    </row>
    <row r="92" spans="1:11" ht="14.25" customHeight="1">
      <c r="A92" s="83">
        <v>91</v>
      </c>
      <c r="B92" s="166" t="str">
        <f>VLOOKUP($A92,Startlist!$B:$H,2,FALSE)</f>
        <v>2VT</v>
      </c>
      <c r="C92" s="167" t="str">
        <f>VLOOKUP($A92,Startlist!$B:$H,3,FALSE)</f>
        <v>Kaimar Kittus</v>
      </c>
      <c r="D92" s="167" t="str">
        <f>VLOOKUP($A92,Startlist!$B:$H,4,FALSE)</f>
        <v>Marina Liira</v>
      </c>
      <c r="E92" s="167" t="str">
        <f>VLOOKUP($A92,Startlist!$B:$H,7,FALSE)</f>
        <v>BMW 316I</v>
      </c>
      <c r="F92" s="84">
        <f>IF(SUMIF('Other Penalties Details'!$A:$A,$A92,'Other Penalties Details'!$B:$B)&gt;0,SUMIF('Other Penalties Details'!$A:$A,$A92,'Other Penalties Details'!$B:$B),"")</f>
      </c>
      <c r="G92" s="84">
        <f>IF(SUMIF('Other Penalties Details'!$A:$A,$A92,'Other Penalties Details'!$C:$C)&gt;0,SUMIF('Other Penalties Details'!$A:$A,$A92,'Other Penalties Details'!$C:$C),"")</f>
      </c>
      <c r="H92" s="84">
        <f>IF(SUMIF('Other Penalties Details'!$A:$A,$A92,'Other Penalties Details'!$D:$D)&gt;0,SUMIF('Other Penalties Details'!$A:$A,$A92,'Other Penalties Details'!$D:$D),"")</f>
      </c>
      <c r="I92" s="84">
        <f>IF(SUMIF('Other Penalties Details'!$A:$A,$A92,'Other Penalties Details'!$E:$E)&gt;0,SUMIF('Other Penalties Details'!$A:$A,$A92,'Other Penalties Details'!$E:$E),"")</f>
      </c>
      <c r="J92" s="84">
        <f>IF(SUMIF('Other Penalties Details'!$A:$A,$A92,'Other Penalties Details'!$F:$F)&gt;0,SUMIF('Other Penalties Details'!$A:$A,$A92,'Other Penalties Details'!$F:$F),"")</f>
      </c>
      <c r="K92" s="83">
        <f t="shared" si="1"/>
      </c>
    </row>
    <row r="93" spans="1:11" ht="14.25" customHeight="1">
      <c r="A93" s="83">
        <v>92</v>
      </c>
      <c r="B93" s="166" t="str">
        <f>VLOOKUP($A93,Startlist!$B:$H,2,FALSE)</f>
        <v>SU</v>
      </c>
      <c r="C93" s="167" t="str">
        <f>VLOOKUP($A93,Startlist!$B:$H,3,FALSE)</f>
        <v>Rauno Rappu</v>
      </c>
      <c r="D93" s="167" t="str">
        <f>VLOOKUP($A93,Startlist!$B:$H,4,FALSE)</f>
        <v>Ago Eller</v>
      </c>
      <c r="E93" s="167" t="str">
        <f>VLOOKUP($A93,Startlist!$B:$H,7,FALSE)</f>
        <v>Vaz 2106</v>
      </c>
      <c r="F93" s="84">
        <f>IF(SUMIF('Other Penalties Details'!$A:$A,$A93,'Other Penalties Details'!$B:$B)&gt;0,SUMIF('Other Penalties Details'!$A:$A,$A93,'Other Penalties Details'!$B:$B),"")</f>
      </c>
      <c r="G93" s="84">
        <f>IF(SUMIF('Other Penalties Details'!$A:$A,$A93,'Other Penalties Details'!$C:$C)&gt;0,SUMIF('Other Penalties Details'!$A:$A,$A93,'Other Penalties Details'!$C:$C),"")</f>
      </c>
      <c r="H93" s="84">
        <f>IF(SUMIF('Other Penalties Details'!$A:$A,$A93,'Other Penalties Details'!$D:$D)&gt;0,SUMIF('Other Penalties Details'!$A:$A,$A93,'Other Penalties Details'!$D:$D),"")</f>
      </c>
      <c r="I93" s="84">
        <f>IF(SUMIF('Other Penalties Details'!$A:$A,$A93,'Other Penalties Details'!$E:$E)&gt;0,SUMIF('Other Penalties Details'!$A:$A,$A93,'Other Penalties Details'!$E:$E),"")</f>
      </c>
      <c r="J93" s="84">
        <f>IF(SUMIF('Other Penalties Details'!$A:$A,$A93,'Other Penalties Details'!$F:$F)&gt;0,SUMIF('Other Penalties Details'!$A:$A,$A93,'Other Penalties Details'!$F:$F),"")</f>
      </c>
      <c r="K93" s="83">
        <f t="shared" si="1"/>
      </c>
    </row>
    <row r="94" spans="1:11" ht="14.25" customHeight="1">
      <c r="A94" s="83">
        <v>93</v>
      </c>
      <c r="B94" s="166" t="str">
        <f>VLOOKUP($A94,Startlist!$B:$H,2,FALSE)</f>
        <v>SU</v>
      </c>
      <c r="C94" s="167" t="str">
        <f>VLOOKUP($A94,Startlist!$B:$H,3,FALSE)</f>
        <v>Martin Tanning</v>
      </c>
      <c r="D94" s="167" t="str">
        <f>VLOOKUP($A94,Startlist!$B:$H,4,FALSE)</f>
        <v>Eigo Jaakma</v>
      </c>
      <c r="E94" s="167" t="str">
        <f>VLOOKUP($A94,Startlist!$B:$H,7,FALSE)</f>
        <v>Vaz 2105</v>
      </c>
      <c r="F94" s="84">
        <f>IF(SUMIF('Other Penalties Details'!$A:$A,$A94,'Other Penalties Details'!$B:$B)&gt;0,SUMIF('Other Penalties Details'!$A:$A,$A94,'Other Penalties Details'!$B:$B),"")</f>
      </c>
      <c r="G94" s="84">
        <f>IF(SUMIF('Other Penalties Details'!$A:$A,$A94,'Other Penalties Details'!$C:$C)&gt;0,SUMIF('Other Penalties Details'!$A:$A,$A94,'Other Penalties Details'!$C:$C),"")</f>
      </c>
      <c r="H94" s="84">
        <f>IF(SUMIF('Other Penalties Details'!$A:$A,$A94,'Other Penalties Details'!$D:$D)&gt;0,SUMIF('Other Penalties Details'!$A:$A,$A94,'Other Penalties Details'!$D:$D),"")</f>
      </c>
      <c r="I94" s="84">
        <f>IF(SUMIF('Other Penalties Details'!$A:$A,$A94,'Other Penalties Details'!$E:$E)&gt;0,SUMIF('Other Penalties Details'!$A:$A,$A94,'Other Penalties Details'!$E:$E),"")</f>
      </c>
      <c r="J94" s="84">
        <f>IF(SUMIF('Other Penalties Details'!$A:$A,$A94,'Other Penalties Details'!$F:$F)&gt;0,SUMIF('Other Penalties Details'!$A:$A,$A94,'Other Penalties Details'!$F:$F),"")</f>
      </c>
      <c r="K94" s="83">
        <f t="shared" si="1"/>
      </c>
    </row>
    <row r="95" spans="1:11" ht="14.25" customHeight="1">
      <c r="A95" s="83">
        <v>94</v>
      </c>
      <c r="B95" s="166" t="str">
        <f>VLOOKUP($A95,Startlist!$B:$H,2,FALSE)</f>
        <v>2VT</v>
      </c>
      <c r="C95" s="167" t="str">
        <f>VLOOKUP($A95,Startlist!$B:$H,3,FALSE)</f>
        <v>Margus Raudsepp</v>
      </c>
      <c r="D95" s="167" t="str">
        <f>VLOOKUP($A95,Startlist!$B:$H,4,FALSE)</f>
        <v>Indrek Raudsepp</v>
      </c>
      <c r="E95" s="167" t="str">
        <f>VLOOKUP($A95,Startlist!$B:$H,7,FALSE)</f>
        <v>BMW 316I</v>
      </c>
      <c r="F95" s="84">
        <f>IF(SUMIF('Other Penalties Details'!$A:$A,$A95,'Other Penalties Details'!$B:$B)&gt;0,SUMIF('Other Penalties Details'!$A:$A,$A95,'Other Penalties Details'!$B:$B),"")</f>
      </c>
      <c r="G95" s="84">
        <f>IF(SUMIF('Other Penalties Details'!$A:$A,$A95,'Other Penalties Details'!$C:$C)&gt;0,SUMIF('Other Penalties Details'!$A:$A,$A95,'Other Penalties Details'!$C:$C),"")</f>
      </c>
      <c r="H95" s="84">
        <f>IF(SUMIF('Other Penalties Details'!$A:$A,$A95,'Other Penalties Details'!$D:$D)&gt;0,SUMIF('Other Penalties Details'!$A:$A,$A95,'Other Penalties Details'!$D:$D),"")</f>
      </c>
      <c r="I95" s="84">
        <f>IF(SUMIF('Other Penalties Details'!$A:$A,$A95,'Other Penalties Details'!$E:$E)&gt;0,SUMIF('Other Penalties Details'!$A:$A,$A95,'Other Penalties Details'!$E:$E),"")</f>
      </c>
      <c r="J95" s="84">
        <f>IF(SUMIF('Other Penalties Details'!$A:$A,$A95,'Other Penalties Details'!$F:$F)&gt;0,SUMIF('Other Penalties Details'!$A:$A,$A95,'Other Penalties Details'!$F:$F),"")</f>
      </c>
      <c r="K95" s="83">
        <f t="shared" si="1"/>
      </c>
    </row>
    <row r="96" spans="1:11" ht="14.25" customHeight="1">
      <c r="A96" s="83">
        <v>95</v>
      </c>
      <c r="B96" s="166" t="str">
        <f>VLOOKUP($A96,Startlist!$B:$H,2,FALSE)</f>
        <v>2WN</v>
      </c>
      <c r="C96" s="167" t="str">
        <f>VLOOKUP($A96,Startlist!$B:$H,3,FALSE)</f>
        <v>Mirell Hintser</v>
      </c>
      <c r="D96" s="167" t="str">
        <f>VLOOKUP($A96,Startlist!$B:$H,4,FALSE)</f>
        <v>Alo Hintser</v>
      </c>
      <c r="E96" s="167" t="str">
        <f>VLOOKUP($A96,Startlist!$B:$H,7,FALSE)</f>
        <v>Mitsubishi Colt</v>
      </c>
      <c r="F96" s="84">
        <f>IF(SUMIF('Other Penalties Details'!$A:$A,$A96,'Other Penalties Details'!$B:$B)&gt;0,SUMIF('Other Penalties Details'!$A:$A,$A96,'Other Penalties Details'!$B:$B),"")</f>
        <v>10</v>
      </c>
      <c r="G96" s="84">
        <f>IF(SUMIF('Other Penalties Details'!$A:$A,$A96,'Other Penalties Details'!$C:$C)&gt;0,SUMIF('Other Penalties Details'!$A:$A,$A96,'Other Penalties Details'!$C:$C),"")</f>
      </c>
      <c r="H96" s="84">
        <f>IF(SUMIF('Other Penalties Details'!$A:$A,$A96,'Other Penalties Details'!$D:$D)&gt;0,SUMIF('Other Penalties Details'!$A:$A,$A96,'Other Penalties Details'!$D:$D),"")</f>
      </c>
      <c r="I96" s="84">
        <f>IF(SUMIF('Other Penalties Details'!$A:$A,$A96,'Other Penalties Details'!$E:$E)&gt;0,SUMIF('Other Penalties Details'!$A:$A,$A96,'Other Penalties Details'!$E:$E),"")</f>
      </c>
      <c r="J96" s="84">
        <f>IF(SUMIF('Other Penalties Details'!$A:$A,$A96,'Other Penalties Details'!$F:$F)&gt;0,SUMIF('Other Penalties Details'!$A:$A,$A96,'Other Penalties Details'!$F:$F),"")</f>
      </c>
      <c r="K96" s="83" t="str">
        <f t="shared" si="1"/>
        <v>0:10</v>
      </c>
    </row>
    <row r="97" spans="1:13" ht="14.25" customHeight="1">
      <c r="A97" s="83">
        <v>96</v>
      </c>
      <c r="B97" s="166" t="str">
        <f>VLOOKUP($A97,Startlist!$B:$H,2,FALSE)</f>
        <v>2SE</v>
      </c>
      <c r="C97" s="167" t="str">
        <f>VLOOKUP($A97,Startlist!$B:$H,3,FALSE)</f>
        <v>Eero Sillandi</v>
      </c>
      <c r="D97" s="167" t="str">
        <f>VLOOKUP($A97,Startlist!$B:$H,4,FALSE)</f>
        <v>Andreas Liiv</v>
      </c>
      <c r="E97" s="167" t="str">
        <f>VLOOKUP($A97,Startlist!$B:$H,7,FALSE)</f>
        <v>Honda Civic Type-R</v>
      </c>
      <c r="F97" s="84">
        <f>IF(SUMIF('Other Penalties Details'!$A:$A,$A97,'Other Penalties Details'!$B:$B)&gt;0,SUMIF('Other Penalties Details'!$A:$A,$A97,'Other Penalties Details'!$B:$B),"")</f>
      </c>
      <c r="G97" s="84">
        <f>IF(SUMIF('Other Penalties Details'!$A:$A,$A97,'Other Penalties Details'!$C:$C)&gt;0,SUMIF('Other Penalties Details'!$A:$A,$A97,'Other Penalties Details'!$C:$C),"")</f>
      </c>
      <c r="H97" s="84">
        <f>IF(SUMIF('Other Penalties Details'!$A:$A,$A97,'Other Penalties Details'!$D:$D)&gt;0,SUMIF('Other Penalties Details'!$A:$A,$A97,'Other Penalties Details'!$D:$D),"")</f>
      </c>
      <c r="I97" s="84">
        <f>IF(SUMIF('Other Penalties Details'!$A:$A,$A97,'Other Penalties Details'!$E:$E)&gt;0,SUMIF('Other Penalties Details'!$A:$A,$A97,'Other Penalties Details'!$E:$E),"")</f>
      </c>
      <c r="J97" s="84">
        <f>IF(SUMIF('Other Penalties Details'!$A:$A,$A97,'Other Penalties Details'!$F:$F)&gt;0,SUMIF('Other Penalties Details'!$A:$A,$A97,'Other Penalties Details'!$F:$F),"")</f>
      </c>
      <c r="K97" s="83">
        <f t="shared" si="1"/>
      </c>
      <c r="L97" s="235"/>
      <c r="M97" s="235"/>
    </row>
    <row r="98" spans="1:13" ht="14.25" customHeight="1">
      <c r="A98" s="83">
        <v>97</v>
      </c>
      <c r="B98" s="166" t="str">
        <f>VLOOKUP($A98,Startlist!$B:$H,2,FALSE)</f>
        <v>2ST</v>
      </c>
      <c r="C98" s="167" t="str">
        <f>VLOOKUP($A98,Startlist!$B:$H,3,FALSE)</f>
        <v>Meelis Vahter</v>
      </c>
      <c r="D98" s="167" t="str">
        <f>VLOOKUP($A98,Startlist!$B:$H,4,FALSE)</f>
        <v>Dever Vahter</v>
      </c>
      <c r="E98" s="167" t="str">
        <f>VLOOKUP($A98,Startlist!$B:$H,7,FALSE)</f>
        <v>BMW 330</v>
      </c>
      <c r="F98" s="84">
        <f>IF(SUMIF('Other Penalties Details'!$A:$A,$A98,'Other Penalties Details'!$B:$B)&gt;0,SUMIF('Other Penalties Details'!$A:$A,$A98,'Other Penalties Details'!$B:$B),"")</f>
      </c>
      <c r="G98" s="84">
        <f>IF(SUMIF('Other Penalties Details'!$A:$A,$A98,'Other Penalties Details'!$C:$C)&gt;0,SUMIF('Other Penalties Details'!$A:$A,$A98,'Other Penalties Details'!$C:$C),"")</f>
      </c>
      <c r="H98" s="84">
        <f>IF(SUMIF('Other Penalties Details'!$A:$A,$A98,'Other Penalties Details'!$D:$D)&gt;0,SUMIF('Other Penalties Details'!$A:$A,$A98,'Other Penalties Details'!$D:$D),"")</f>
      </c>
      <c r="I98" s="84">
        <f>IF(SUMIF('Other Penalties Details'!$A:$A,$A98,'Other Penalties Details'!$E:$E)&gt;0,SUMIF('Other Penalties Details'!$A:$A,$A98,'Other Penalties Details'!$E:$E),"")</f>
      </c>
      <c r="J98" s="84">
        <f>IF(SUMIF('Other Penalties Details'!$A:$A,$A98,'Other Penalties Details'!$F:$F)&gt;0,SUMIF('Other Penalties Details'!$A:$A,$A98,'Other Penalties Details'!$F:$F),"")</f>
      </c>
      <c r="K98" s="83">
        <f t="shared" si="1"/>
      </c>
      <c r="L98" s="235"/>
      <c r="M98" s="235"/>
    </row>
    <row r="99" spans="1:13" ht="14.25" customHeight="1">
      <c r="A99" s="83">
        <v>98</v>
      </c>
      <c r="B99" s="166" t="str">
        <f>VLOOKUP($A99,Startlist!$B:$H,2,FALSE)</f>
        <v>2VT</v>
      </c>
      <c r="C99" s="167" t="str">
        <f>VLOOKUP($A99,Startlist!$B:$H,3,FALSE)</f>
        <v>Tanel Madiste</v>
      </c>
      <c r="D99" s="167" t="str">
        <f>VLOOKUP($A99,Startlist!$B:$H,4,FALSE)</f>
        <v>Sander Arumägi</v>
      </c>
      <c r="E99" s="167" t="str">
        <f>VLOOKUP($A99,Startlist!$B:$H,7,FALSE)</f>
        <v>BMW 318TI</v>
      </c>
      <c r="F99" s="84">
        <f>IF(SUMIF('Other Penalties Details'!$A:$A,$A99,'Other Penalties Details'!$B:$B)&gt;0,SUMIF('Other Penalties Details'!$A:$A,$A99,'Other Penalties Details'!$B:$B),"")</f>
      </c>
      <c r="G99" s="84">
        <f>IF(SUMIF('Other Penalties Details'!$A:$A,$A99,'Other Penalties Details'!$C:$C)&gt;0,SUMIF('Other Penalties Details'!$A:$A,$A99,'Other Penalties Details'!$C:$C),"")</f>
      </c>
      <c r="H99" s="84">
        <f>IF(SUMIF('Other Penalties Details'!$A:$A,$A99,'Other Penalties Details'!$D:$D)&gt;0,SUMIF('Other Penalties Details'!$A:$A,$A99,'Other Penalties Details'!$D:$D),"")</f>
      </c>
      <c r="I99" s="84">
        <f>IF(SUMIF('Other Penalties Details'!$A:$A,$A99,'Other Penalties Details'!$E:$E)&gt;0,SUMIF('Other Penalties Details'!$A:$A,$A99,'Other Penalties Details'!$E:$E),"")</f>
      </c>
      <c r="J99" s="84">
        <f>IF(SUMIF('Other Penalties Details'!$A:$A,$A99,'Other Penalties Details'!$F:$F)&gt;0,SUMIF('Other Penalties Details'!$A:$A,$A99,'Other Penalties Details'!$F:$F),"")</f>
      </c>
      <c r="K99" s="83">
        <f t="shared" si="1"/>
      </c>
      <c r="L99" s="235"/>
      <c r="M99" s="235"/>
    </row>
    <row r="100" spans="1:11" ht="14.25" customHeight="1">
      <c r="A100" s="83">
        <v>99</v>
      </c>
      <c r="B100" s="166" t="str">
        <f>VLOOKUP($A100,Startlist!$B:$H,2,FALSE)</f>
        <v>SU</v>
      </c>
      <c r="C100" s="167" t="str">
        <f>VLOOKUP($A100,Startlist!$B:$H,3,FALSE)</f>
        <v>Mikk Saaron</v>
      </c>
      <c r="D100" s="167" t="str">
        <f>VLOOKUP($A100,Startlist!$B:$H,4,FALSE)</f>
        <v>Mait Saaron</v>
      </c>
      <c r="E100" s="167" t="str">
        <f>VLOOKUP($A100,Startlist!$B:$H,7,FALSE)</f>
        <v>Vaz 21073</v>
      </c>
      <c r="F100" s="84">
        <f>IF(SUMIF('Other Penalties Details'!$A:$A,$A100,'Other Penalties Details'!$B:$B)&gt;0,SUMIF('Other Penalties Details'!$A:$A,$A100,'Other Penalties Details'!$B:$B),"")</f>
      </c>
      <c r="G100" s="84">
        <f>IF(SUMIF('Other Penalties Details'!$A:$A,$A100,'Other Penalties Details'!$C:$C)&gt;0,SUMIF('Other Penalties Details'!$A:$A,$A100,'Other Penalties Details'!$C:$C),"")</f>
      </c>
      <c r="H100" s="84">
        <f>IF(SUMIF('Other Penalties Details'!$A:$A,$A100,'Other Penalties Details'!$D:$D)&gt;0,SUMIF('Other Penalties Details'!$A:$A,$A100,'Other Penalties Details'!$D:$D),"")</f>
      </c>
      <c r="I100" s="84">
        <f>IF(SUMIF('Other Penalties Details'!$A:$A,$A100,'Other Penalties Details'!$E:$E)&gt;0,SUMIF('Other Penalties Details'!$A:$A,$A100,'Other Penalties Details'!$E:$E),"")</f>
      </c>
      <c r="J100" s="84">
        <f>IF(SUMIF('Other Penalties Details'!$A:$A,$A100,'Other Penalties Details'!$F:$F)&gt;0,SUMIF('Other Penalties Details'!$A:$A,$A100,'Other Penalties Details'!$F:$F),"")</f>
      </c>
      <c r="K100" s="83">
        <f t="shared" si="1"/>
      </c>
    </row>
    <row r="101" spans="1:11" ht="14.25" customHeight="1">
      <c r="A101" s="83">
        <v>101</v>
      </c>
      <c r="B101" s="166" t="str">
        <f>VLOOKUP($A101,Startlist!$B:$H,2,FALSE)</f>
        <v>2VT</v>
      </c>
      <c r="C101" s="167" t="str">
        <f>VLOOKUP($A101,Startlist!$B:$H,3,FALSE)</f>
        <v>Toomas Tõnsau</v>
      </c>
      <c r="D101" s="167" t="str">
        <f>VLOOKUP($A101,Startlist!$B:$H,4,FALSE)</f>
        <v>Raido Uesson</v>
      </c>
      <c r="E101" s="167" t="str">
        <f>VLOOKUP($A101,Startlist!$B:$H,7,FALSE)</f>
        <v>BMW 318TI</v>
      </c>
      <c r="F101" s="84">
        <f>IF(SUMIF('Other Penalties Details'!$A:$A,$A101,'Other Penalties Details'!$B:$B)&gt;0,SUMIF('Other Penalties Details'!$A:$A,$A101,'Other Penalties Details'!$B:$B),"")</f>
      </c>
      <c r="G101" s="84">
        <f>IF(SUMIF('Other Penalties Details'!$A:$A,$A101,'Other Penalties Details'!$C:$C)&gt;0,SUMIF('Other Penalties Details'!$A:$A,$A101,'Other Penalties Details'!$C:$C),"")</f>
        <v>60</v>
      </c>
      <c r="H101" s="84">
        <f>IF(SUMIF('Other Penalties Details'!$A:$A,$A101,'Other Penalties Details'!$D:$D)&gt;0,SUMIF('Other Penalties Details'!$A:$A,$A101,'Other Penalties Details'!$D:$D),"")</f>
      </c>
      <c r="I101" s="84">
        <f>IF(SUMIF('Other Penalties Details'!$A:$A,$A101,'Other Penalties Details'!$E:$E)&gt;0,SUMIF('Other Penalties Details'!$A:$A,$A101,'Other Penalties Details'!$E:$E),"")</f>
      </c>
      <c r="J101" s="84">
        <f>IF(SUMIF('Other Penalties Details'!$A:$A,$A101,'Other Penalties Details'!$F:$F)&gt;0,SUMIF('Other Penalties Details'!$A:$A,$A101,'Other Penalties Details'!$F:$F),"")</f>
      </c>
      <c r="K101" s="83" t="str">
        <f t="shared" si="1"/>
        <v>1:00</v>
      </c>
    </row>
    <row r="102" spans="1:11" ht="14.25" customHeight="1">
      <c r="A102" s="83">
        <v>102</v>
      </c>
      <c r="B102" s="166" t="str">
        <f>VLOOKUP($A102,Startlist!$B:$H,2,FALSE)</f>
        <v>2ST</v>
      </c>
      <c r="C102" s="167" t="str">
        <f>VLOOKUP($A102,Startlist!$B:$H,3,FALSE)</f>
        <v>Jarmo Lige</v>
      </c>
      <c r="D102" s="167" t="str">
        <f>VLOOKUP($A102,Startlist!$B:$H,4,FALSE)</f>
        <v>Sten Kuusik</v>
      </c>
      <c r="E102" s="167" t="str">
        <f>VLOOKUP($A102,Startlist!$B:$H,7,FALSE)</f>
        <v>BMW 316</v>
      </c>
      <c r="F102" s="84">
        <f>IF(SUMIF('Other Penalties Details'!$A:$A,$A102,'Other Penalties Details'!$B:$B)&gt;0,SUMIF('Other Penalties Details'!$A:$A,$A102,'Other Penalties Details'!$B:$B),"")</f>
        <v>10</v>
      </c>
      <c r="G102" s="84">
        <f>IF(SUMIF('Other Penalties Details'!$A:$A,$A102,'Other Penalties Details'!$C:$C)&gt;0,SUMIF('Other Penalties Details'!$A:$A,$A102,'Other Penalties Details'!$C:$C),"")</f>
      </c>
      <c r="H102" s="84">
        <f>IF(SUMIF('Other Penalties Details'!$A:$A,$A102,'Other Penalties Details'!$D:$D)&gt;0,SUMIF('Other Penalties Details'!$A:$A,$A102,'Other Penalties Details'!$D:$D),"")</f>
      </c>
      <c r="I102" s="84">
        <f>IF(SUMIF('Other Penalties Details'!$A:$A,$A102,'Other Penalties Details'!$E:$E)&gt;0,SUMIF('Other Penalties Details'!$A:$A,$A102,'Other Penalties Details'!$E:$E),"")</f>
      </c>
      <c r="J102" s="84">
        <f>IF(SUMIF('Other Penalties Details'!$A:$A,$A102,'Other Penalties Details'!$F:$F)&gt;0,SUMIF('Other Penalties Details'!$A:$A,$A102,'Other Penalties Details'!$F:$F),"")</f>
      </c>
      <c r="K102" s="83" t="str">
        <f t="shared" si="1"/>
        <v>0:10</v>
      </c>
    </row>
    <row r="103" spans="1:13" ht="14.25" customHeight="1">
      <c r="A103" s="83">
        <v>103</v>
      </c>
      <c r="B103" s="166" t="str">
        <f>VLOOKUP($A103,Startlist!$B:$H,2,FALSE)</f>
        <v>2VE</v>
      </c>
      <c r="C103" s="167" t="str">
        <f>VLOOKUP($A103,Startlist!$B:$H,3,FALSE)</f>
        <v>Juhan Oks</v>
      </c>
      <c r="D103" s="167" t="str">
        <f>VLOOKUP($A103,Startlist!$B:$H,4,FALSE)</f>
        <v>Janek Kahro</v>
      </c>
      <c r="E103" s="167" t="str">
        <f>VLOOKUP($A103,Startlist!$B:$H,7,FALSE)</f>
        <v>Toyota Corolla</v>
      </c>
      <c r="F103" s="84">
        <f>IF(SUMIF('Other Penalties Details'!$A:$A,$A103,'Other Penalties Details'!$B:$B)&gt;0,SUMIF('Other Penalties Details'!$A:$A,$A103,'Other Penalties Details'!$B:$B),"")</f>
        <v>10</v>
      </c>
      <c r="G103" s="84">
        <f>IF(SUMIF('Other Penalties Details'!$A:$A,$A103,'Other Penalties Details'!$C:$C)&gt;0,SUMIF('Other Penalties Details'!$A:$A,$A103,'Other Penalties Details'!$C:$C),"")</f>
      </c>
      <c r="H103" s="84">
        <f>IF(SUMIF('Other Penalties Details'!$A:$A,$A103,'Other Penalties Details'!$D:$D)&gt;0,SUMIF('Other Penalties Details'!$A:$A,$A103,'Other Penalties Details'!$D:$D),"")</f>
      </c>
      <c r="I103" s="84">
        <f>IF(SUMIF('Other Penalties Details'!$A:$A,$A103,'Other Penalties Details'!$E:$E)&gt;0,SUMIF('Other Penalties Details'!$A:$A,$A103,'Other Penalties Details'!$E:$E),"")</f>
      </c>
      <c r="J103" s="84">
        <f>IF(SUMIF('Other Penalties Details'!$A:$A,$A103,'Other Penalties Details'!$F:$F)&gt;0,SUMIF('Other Penalties Details'!$A:$A,$A103,'Other Penalties Details'!$F:$F),"")</f>
      </c>
      <c r="K103" s="83" t="str">
        <f t="shared" si="1"/>
        <v>0:10</v>
      </c>
      <c r="L103" s="235"/>
      <c r="M103" s="235"/>
    </row>
    <row r="104" spans="1:11" ht="14.25" customHeight="1">
      <c r="A104" s="83">
        <v>104</v>
      </c>
      <c r="B104" s="166" t="str">
        <f>VLOOKUP($A104,Startlist!$B:$H,2,FALSE)</f>
        <v>2SE</v>
      </c>
      <c r="C104" s="167" t="str">
        <f>VLOOKUP($A104,Startlist!$B:$H,3,FALSE)</f>
        <v>Romet Liiv</v>
      </c>
      <c r="D104" s="167" t="str">
        <f>VLOOKUP($A104,Startlist!$B:$H,4,FALSE)</f>
        <v>Sander Liiv</v>
      </c>
      <c r="E104" s="167" t="str">
        <f>VLOOKUP($A104,Startlist!$B:$H,7,FALSE)</f>
        <v>Honda Civic Type-R</v>
      </c>
      <c r="F104" s="84">
        <f>IF(SUMIF('Other Penalties Details'!$A:$A,$A104,'Other Penalties Details'!$B:$B)&gt;0,SUMIF('Other Penalties Details'!$A:$A,$A104,'Other Penalties Details'!$B:$B),"")</f>
        <v>20</v>
      </c>
      <c r="G104" s="84">
        <f>IF(SUMIF('Other Penalties Details'!$A:$A,$A104,'Other Penalties Details'!$C:$C)&gt;0,SUMIF('Other Penalties Details'!$A:$A,$A104,'Other Penalties Details'!$C:$C),"")</f>
      </c>
      <c r="H104" s="84">
        <f>IF(SUMIF('Other Penalties Details'!$A:$A,$A104,'Other Penalties Details'!$D:$D)&gt;0,SUMIF('Other Penalties Details'!$A:$A,$A104,'Other Penalties Details'!$D:$D),"")</f>
      </c>
      <c r="I104" s="84">
        <f>IF(SUMIF('Other Penalties Details'!$A:$A,$A104,'Other Penalties Details'!$E:$E)&gt;0,SUMIF('Other Penalties Details'!$A:$A,$A104,'Other Penalties Details'!$E:$E),"")</f>
      </c>
      <c r="J104" s="84">
        <f>IF(SUMIF('Other Penalties Details'!$A:$A,$A104,'Other Penalties Details'!$F:$F)&gt;0,SUMIF('Other Penalties Details'!$A:$A,$A104,'Other Penalties Details'!$F:$F),"")</f>
      </c>
      <c r="K104" s="83" t="str">
        <f t="shared" si="1"/>
        <v>0:20</v>
      </c>
    </row>
    <row r="105" spans="1:11" ht="14.25" customHeight="1">
      <c r="A105" s="83">
        <v>105</v>
      </c>
      <c r="B105" s="166" t="str">
        <f>VLOOKUP($A105,Startlist!$B:$H,2,FALSE)</f>
        <v>SU</v>
      </c>
      <c r="C105" s="167" t="str">
        <f>VLOOKUP($A105,Startlist!$B:$H,3,FALSE)</f>
        <v>Reigo Raadik</v>
      </c>
      <c r="D105" s="167" t="str">
        <f>VLOOKUP($A105,Startlist!$B:$H,4,FALSE)</f>
        <v>Indrek Mäestu</v>
      </c>
      <c r="E105" s="167" t="str">
        <f>VLOOKUP($A105,Startlist!$B:$H,7,FALSE)</f>
        <v>Vaz 2107</v>
      </c>
      <c r="F105" s="84">
        <f>IF(SUMIF('Other Penalties Details'!$A:$A,$A105,'Other Penalties Details'!$B:$B)&gt;0,SUMIF('Other Penalties Details'!$A:$A,$A105,'Other Penalties Details'!$B:$B),"")</f>
      </c>
      <c r="G105" s="84">
        <f>IF(SUMIF('Other Penalties Details'!$A:$A,$A105,'Other Penalties Details'!$C:$C)&gt;0,SUMIF('Other Penalties Details'!$A:$A,$A105,'Other Penalties Details'!$C:$C),"")</f>
      </c>
      <c r="H105" s="84">
        <f>IF(SUMIF('Other Penalties Details'!$A:$A,$A105,'Other Penalties Details'!$D:$D)&gt;0,SUMIF('Other Penalties Details'!$A:$A,$A105,'Other Penalties Details'!$D:$D),"")</f>
      </c>
      <c r="I105" s="84">
        <f>IF(SUMIF('Other Penalties Details'!$A:$A,$A105,'Other Penalties Details'!$E:$E)&gt;0,SUMIF('Other Penalties Details'!$A:$A,$A105,'Other Penalties Details'!$E:$E),"")</f>
      </c>
      <c r="J105" s="84">
        <f>IF(SUMIF('Other Penalties Details'!$A:$A,$A105,'Other Penalties Details'!$F:$F)&gt;0,SUMIF('Other Penalties Details'!$A:$A,$A105,'Other Penalties Details'!$F:$F),"")</f>
      </c>
      <c r="K105" s="83">
        <f t="shared" si="1"/>
      </c>
    </row>
    <row r="106" spans="1:13" ht="14.25" customHeight="1">
      <c r="A106" s="83">
        <v>106</v>
      </c>
      <c r="B106" s="166" t="str">
        <f>VLOOKUP($A106,Startlist!$B:$H,2,FALSE)</f>
        <v>2ST</v>
      </c>
      <c r="C106" s="167" t="str">
        <f>VLOOKUP($A106,Startlist!$B:$H,3,FALSE)</f>
        <v>Margus Värva</v>
      </c>
      <c r="D106" s="167" t="str">
        <f>VLOOKUP($A106,Startlist!$B:$H,4,FALSE)</f>
        <v>Kristjan Kukk</v>
      </c>
      <c r="E106" s="167" t="str">
        <f>VLOOKUP($A106,Startlist!$B:$H,7,FALSE)</f>
        <v>BMW 323</v>
      </c>
      <c r="F106" s="84">
        <f>IF(SUMIF('Other Penalties Details'!$A:$A,$A106,'Other Penalties Details'!$B:$B)&gt;0,SUMIF('Other Penalties Details'!$A:$A,$A106,'Other Penalties Details'!$B:$B),"")</f>
      </c>
      <c r="G106" s="84">
        <f>IF(SUMIF('Other Penalties Details'!$A:$A,$A106,'Other Penalties Details'!$C:$C)&gt;0,SUMIF('Other Penalties Details'!$A:$A,$A106,'Other Penalties Details'!$C:$C),"")</f>
      </c>
      <c r="H106" s="84">
        <f>IF(SUMIF('Other Penalties Details'!$A:$A,$A106,'Other Penalties Details'!$D:$D)&gt;0,SUMIF('Other Penalties Details'!$A:$A,$A106,'Other Penalties Details'!$D:$D),"")</f>
      </c>
      <c r="I106" s="84">
        <f>IF(SUMIF('Other Penalties Details'!$A:$A,$A106,'Other Penalties Details'!$E:$E)&gt;0,SUMIF('Other Penalties Details'!$A:$A,$A106,'Other Penalties Details'!$E:$E),"")</f>
      </c>
      <c r="J106" s="84">
        <f>IF(SUMIF('Other Penalties Details'!$A:$A,$A106,'Other Penalties Details'!$F:$F)&gt;0,SUMIF('Other Penalties Details'!$A:$A,$A106,'Other Penalties Details'!$F:$F),"")</f>
      </c>
      <c r="K106" s="83">
        <f t="shared" si="1"/>
      </c>
      <c r="L106" s="235"/>
      <c r="M106" s="235"/>
    </row>
    <row r="107" spans="1:11" ht="14.25" customHeight="1">
      <c r="A107" s="83">
        <v>107</v>
      </c>
      <c r="B107" s="166" t="str">
        <f>VLOOKUP($A107,Startlist!$B:$H,2,FALSE)</f>
        <v>2VT</v>
      </c>
      <c r="C107" s="167" t="str">
        <f>VLOOKUP($A107,Startlist!$B:$H,3,FALSE)</f>
        <v>Hardi Link</v>
      </c>
      <c r="D107" s="167" t="str">
        <f>VLOOKUP($A107,Startlist!$B:$H,4,FALSE)</f>
        <v>Morten Raamat</v>
      </c>
      <c r="E107" s="167" t="str">
        <f>VLOOKUP($A107,Startlist!$B:$H,7,FALSE)</f>
        <v>BMW 318 IS</v>
      </c>
      <c r="F107" s="84">
        <f>IF(SUMIF('Other Penalties Details'!$A:$A,$A107,'Other Penalties Details'!$B:$B)&gt;0,SUMIF('Other Penalties Details'!$A:$A,$A107,'Other Penalties Details'!$B:$B),"")</f>
        <v>20</v>
      </c>
      <c r="G107" s="84">
        <f>IF(SUMIF('Other Penalties Details'!$A:$A,$A107,'Other Penalties Details'!$C:$C)&gt;0,SUMIF('Other Penalties Details'!$A:$A,$A107,'Other Penalties Details'!$C:$C),"")</f>
      </c>
      <c r="H107" s="84">
        <f>IF(SUMIF('Other Penalties Details'!$A:$A,$A107,'Other Penalties Details'!$D:$D)&gt;0,SUMIF('Other Penalties Details'!$A:$A,$A107,'Other Penalties Details'!$D:$D),"")</f>
      </c>
      <c r="I107" s="84">
        <f>IF(SUMIF('Other Penalties Details'!$A:$A,$A107,'Other Penalties Details'!$E:$E)&gt;0,SUMIF('Other Penalties Details'!$A:$A,$A107,'Other Penalties Details'!$E:$E),"")</f>
      </c>
      <c r="J107" s="84">
        <f>IF(SUMIF('Other Penalties Details'!$A:$A,$A107,'Other Penalties Details'!$F:$F)&gt;0,SUMIF('Other Penalties Details'!$A:$A,$A107,'Other Penalties Details'!$F:$F),"")</f>
      </c>
      <c r="K107" s="83" t="str">
        <f t="shared" si="1"/>
        <v>0:20</v>
      </c>
    </row>
    <row r="108" spans="1:11" ht="14.25" customHeight="1">
      <c r="A108" s="83">
        <v>108</v>
      </c>
      <c r="B108" s="166" t="str">
        <f>VLOOKUP($A108,Startlist!$B:$H,2,FALSE)</f>
        <v>2VT</v>
      </c>
      <c r="C108" s="167" t="str">
        <f>VLOOKUP($A108,Startlist!$B:$H,3,FALSE)</f>
        <v>Chris Männik</v>
      </c>
      <c r="D108" s="167" t="str">
        <f>VLOOKUP($A108,Startlist!$B:$H,4,FALSE)</f>
        <v>Marianne Pihu</v>
      </c>
      <c r="E108" s="167" t="str">
        <f>VLOOKUP($A108,Startlist!$B:$H,7,FALSE)</f>
        <v>BMW 318</v>
      </c>
      <c r="F108" s="84">
        <f>IF(SUMIF('Other Penalties Details'!$A:$A,$A108,'Other Penalties Details'!$B:$B)&gt;0,SUMIF('Other Penalties Details'!$A:$A,$A108,'Other Penalties Details'!$B:$B),"")</f>
        <v>30</v>
      </c>
      <c r="G108" s="84">
        <f>IF(SUMIF('Other Penalties Details'!$A:$A,$A108,'Other Penalties Details'!$C:$C)&gt;0,SUMIF('Other Penalties Details'!$A:$A,$A108,'Other Penalties Details'!$C:$C),"")</f>
      </c>
      <c r="H108" s="84">
        <f>IF(SUMIF('Other Penalties Details'!$A:$A,$A108,'Other Penalties Details'!$D:$D)&gt;0,SUMIF('Other Penalties Details'!$A:$A,$A108,'Other Penalties Details'!$D:$D),"")</f>
      </c>
      <c r="I108" s="84">
        <f>IF(SUMIF('Other Penalties Details'!$A:$A,$A108,'Other Penalties Details'!$E:$E)&gt;0,SUMIF('Other Penalties Details'!$A:$A,$A108,'Other Penalties Details'!$E:$E),"")</f>
      </c>
      <c r="J108" s="84">
        <f>IF(SUMIF('Other Penalties Details'!$A:$A,$A108,'Other Penalties Details'!$F:$F)&gt;0,SUMIF('Other Penalties Details'!$A:$A,$A108,'Other Penalties Details'!$F:$F),"")</f>
      </c>
      <c r="K108" s="83" t="str">
        <f t="shared" si="1"/>
        <v>0:30</v>
      </c>
    </row>
    <row r="109" spans="1:11" ht="14.25" customHeight="1">
      <c r="A109" s="83">
        <v>109</v>
      </c>
      <c r="B109" s="166" t="str">
        <f>VLOOKUP($A109,Startlist!$B:$H,2,FALSE)</f>
        <v>2WN</v>
      </c>
      <c r="C109" s="167" t="str">
        <f>VLOOKUP($A109,Startlist!$B:$H,3,FALSE)</f>
        <v>Kärolis Kungla</v>
      </c>
      <c r="D109" s="167" t="str">
        <f>VLOOKUP($A109,Startlist!$B:$H,4,FALSE)</f>
        <v>Kristjan Tahvinov</v>
      </c>
      <c r="E109" s="167" t="str">
        <f>VLOOKUP($A109,Startlist!$B:$H,7,FALSE)</f>
        <v>Volkswagen Golf</v>
      </c>
      <c r="F109" s="84">
        <f>IF(SUMIF('Other Penalties Details'!$A:$A,$A109,'Other Penalties Details'!$B:$B)&gt;0,SUMIF('Other Penalties Details'!$A:$A,$A109,'Other Penalties Details'!$B:$B),"")</f>
        <v>60</v>
      </c>
      <c r="G109" s="84">
        <f>IF(SUMIF('Other Penalties Details'!$A:$A,$A109,'Other Penalties Details'!$C:$C)&gt;0,SUMIF('Other Penalties Details'!$A:$A,$A109,'Other Penalties Details'!$C:$C),"")</f>
      </c>
      <c r="H109" s="84">
        <f>IF(SUMIF('Other Penalties Details'!$A:$A,$A109,'Other Penalties Details'!$D:$D)&gt;0,SUMIF('Other Penalties Details'!$A:$A,$A109,'Other Penalties Details'!$D:$D),"")</f>
      </c>
      <c r="I109" s="84">
        <f>IF(SUMIF('Other Penalties Details'!$A:$A,$A109,'Other Penalties Details'!$E:$E)&gt;0,SUMIF('Other Penalties Details'!$A:$A,$A109,'Other Penalties Details'!$E:$E),"")</f>
      </c>
      <c r="J109" s="84">
        <f>IF(SUMIF('Other Penalties Details'!$A:$A,$A109,'Other Penalties Details'!$F:$F)&gt;0,SUMIF('Other Penalties Details'!$A:$A,$A109,'Other Penalties Details'!$F:$F),"")</f>
      </c>
      <c r="K109" s="83" t="str">
        <f t="shared" si="1"/>
        <v>1:00</v>
      </c>
    </row>
    <row r="110" spans="1:11" ht="14.25" customHeight="1">
      <c r="A110" s="83">
        <v>110</v>
      </c>
      <c r="B110" s="166" t="str">
        <f>VLOOKUP($A110,Startlist!$B:$H,2,FALSE)</f>
        <v>2WN</v>
      </c>
      <c r="C110" s="167" t="str">
        <f>VLOOKUP($A110,Startlist!$B:$H,3,FALSE)</f>
        <v>Triinu Tammel</v>
      </c>
      <c r="D110" s="167" t="str">
        <f>VLOOKUP($A110,Startlist!$B:$H,4,FALSE)</f>
        <v>Karoliina Tammel</v>
      </c>
      <c r="E110" s="167" t="str">
        <f>VLOOKUP($A110,Startlist!$B:$H,7,FALSE)</f>
        <v>Ford Fiesta</v>
      </c>
      <c r="F110" s="84">
        <f>IF(SUMIF('Other Penalties Details'!$A:$A,$A110,'Other Penalties Details'!$B:$B)&gt;0,SUMIF('Other Penalties Details'!$A:$A,$A110,'Other Penalties Details'!$B:$B),"")</f>
      </c>
      <c r="G110" s="84">
        <f>IF(SUMIF('Other Penalties Details'!$A:$A,$A110,'Other Penalties Details'!$C:$C)&gt;0,SUMIF('Other Penalties Details'!$A:$A,$A110,'Other Penalties Details'!$C:$C),"")</f>
      </c>
      <c r="H110" s="84">
        <f>IF(SUMIF('Other Penalties Details'!$A:$A,$A110,'Other Penalties Details'!$D:$D)&gt;0,SUMIF('Other Penalties Details'!$A:$A,$A110,'Other Penalties Details'!$D:$D),"")</f>
      </c>
      <c r="I110" s="84">
        <f>IF(SUMIF('Other Penalties Details'!$A:$A,$A110,'Other Penalties Details'!$E:$E)&gt;0,SUMIF('Other Penalties Details'!$A:$A,$A110,'Other Penalties Details'!$E:$E),"")</f>
      </c>
      <c r="J110" s="84">
        <f>IF(SUMIF('Other Penalties Details'!$A:$A,$A110,'Other Penalties Details'!$F:$F)&gt;0,SUMIF('Other Penalties Details'!$A:$A,$A110,'Other Penalties Details'!$F:$F),"")</f>
      </c>
      <c r="K110" s="83">
        <f t="shared" si="1"/>
      </c>
    </row>
    <row r="111" spans="1:11" ht="14.25" customHeight="1">
      <c r="A111" s="83">
        <v>111</v>
      </c>
      <c r="B111" s="166" t="str">
        <f>VLOOKUP($A111,Startlist!$B:$H,2,FALSE)</f>
        <v>2VE</v>
      </c>
      <c r="C111" s="167" t="str">
        <f>VLOOKUP($A111,Startlist!$B:$H,3,FALSE)</f>
        <v>Raido Värik</v>
      </c>
      <c r="D111" s="167" t="str">
        <f>VLOOKUP($A111,Startlist!$B:$H,4,FALSE)</f>
        <v>Margus Havik</v>
      </c>
      <c r="E111" s="167" t="str">
        <f>VLOOKUP($A111,Startlist!$B:$H,7,FALSE)</f>
        <v>Toyota Yaris</v>
      </c>
      <c r="F111" s="84">
        <f>IF(SUMIF('Other Penalties Details'!$A:$A,$A111,'Other Penalties Details'!$B:$B)&gt;0,SUMIF('Other Penalties Details'!$A:$A,$A111,'Other Penalties Details'!$B:$B),"")</f>
      </c>
      <c r="G111" s="84">
        <f>IF(SUMIF('Other Penalties Details'!$A:$A,$A111,'Other Penalties Details'!$C:$C)&gt;0,SUMIF('Other Penalties Details'!$A:$A,$A111,'Other Penalties Details'!$C:$C),"")</f>
      </c>
      <c r="H111" s="84">
        <f>IF(SUMIF('Other Penalties Details'!$A:$A,$A111,'Other Penalties Details'!$D:$D)&gt;0,SUMIF('Other Penalties Details'!$A:$A,$A111,'Other Penalties Details'!$D:$D),"")</f>
      </c>
      <c r="I111" s="84">
        <f>IF(SUMIF('Other Penalties Details'!$A:$A,$A111,'Other Penalties Details'!$E:$E)&gt;0,SUMIF('Other Penalties Details'!$A:$A,$A111,'Other Penalties Details'!$E:$E),"")</f>
      </c>
      <c r="J111" s="84">
        <f>IF(SUMIF('Other Penalties Details'!$A:$A,$A111,'Other Penalties Details'!$F:$F)&gt;0,SUMIF('Other Penalties Details'!$A:$A,$A111,'Other Penalties Details'!$F:$F),"")</f>
      </c>
      <c r="K111" s="83">
        <f t="shared" si="1"/>
      </c>
    </row>
    <row r="112" spans="1:11" ht="14.25" customHeight="1">
      <c r="A112" s="83">
        <v>112</v>
      </c>
      <c r="B112" s="166" t="str">
        <f>VLOOKUP($A112,Startlist!$B:$H,2,FALSE)</f>
        <v>2ST</v>
      </c>
      <c r="C112" s="167" t="str">
        <f>VLOOKUP($A112,Startlist!$B:$H,3,FALSE)</f>
        <v>Kaupo Suvisild</v>
      </c>
      <c r="D112" s="167" t="str">
        <f>VLOOKUP($A112,Startlist!$B:$H,4,FALSE)</f>
        <v>Kermo Suvisild</v>
      </c>
      <c r="E112" s="167" t="str">
        <f>VLOOKUP($A112,Startlist!$B:$H,7,FALSE)</f>
        <v>BMW 320I</v>
      </c>
      <c r="F112" s="84">
        <f>IF(SUMIF('Other Penalties Details'!$A:$A,$A112,'Other Penalties Details'!$B:$B)&gt;0,SUMIF('Other Penalties Details'!$A:$A,$A112,'Other Penalties Details'!$B:$B),"")</f>
        <v>10</v>
      </c>
      <c r="G112" s="84">
        <f>IF(SUMIF('Other Penalties Details'!$A:$A,$A112,'Other Penalties Details'!$C:$C)&gt;0,SUMIF('Other Penalties Details'!$A:$A,$A112,'Other Penalties Details'!$C:$C),"")</f>
      </c>
      <c r="H112" s="84">
        <f>IF(SUMIF('Other Penalties Details'!$A:$A,$A112,'Other Penalties Details'!$D:$D)&gt;0,SUMIF('Other Penalties Details'!$A:$A,$A112,'Other Penalties Details'!$D:$D),"")</f>
      </c>
      <c r="I112" s="84">
        <f>IF(SUMIF('Other Penalties Details'!$A:$A,$A112,'Other Penalties Details'!$E:$E)&gt;0,SUMIF('Other Penalties Details'!$A:$A,$A112,'Other Penalties Details'!$E:$E),"")</f>
      </c>
      <c r="J112" s="84">
        <f>IF(SUMIF('Other Penalties Details'!$A:$A,$A112,'Other Penalties Details'!$F:$F)&gt;0,SUMIF('Other Penalties Details'!$A:$A,$A112,'Other Penalties Details'!$F:$F),"")</f>
      </c>
      <c r="K112" s="83" t="str">
        <f t="shared" si="1"/>
        <v>0:10</v>
      </c>
    </row>
    <row r="113" spans="1:13" ht="14.25" customHeight="1">
      <c r="A113" s="83">
        <v>113</v>
      </c>
      <c r="B113" s="166" t="str">
        <f>VLOOKUP($A113,Startlist!$B:$H,2,FALSE)</f>
        <v>2VT</v>
      </c>
      <c r="C113" s="167" t="str">
        <f>VLOOKUP($A113,Startlist!$B:$H,3,FALSE)</f>
        <v>Helar Arge</v>
      </c>
      <c r="D113" s="167" t="str">
        <f>VLOOKUP($A113,Startlist!$B:$H,4,FALSE)</f>
        <v>Kristjan Puusepp</v>
      </c>
      <c r="E113" s="167" t="str">
        <f>VLOOKUP($A113,Startlist!$B:$H,7,FALSE)</f>
        <v>BMW 318 IS</v>
      </c>
      <c r="F113" s="84">
        <f>IF(SUMIF('Other Penalties Details'!$A:$A,$A113,'Other Penalties Details'!$B:$B)&gt;0,SUMIF('Other Penalties Details'!$A:$A,$A113,'Other Penalties Details'!$B:$B),"")</f>
        <v>20</v>
      </c>
      <c r="G113" s="84">
        <f>IF(SUMIF('Other Penalties Details'!$A:$A,$A113,'Other Penalties Details'!$C:$C)&gt;0,SUMIF('Other Penalties Details'!$A:$A,$A113,'Other Penalties Details'!$C:$C),"")</f>
      </c>
      <c r="H113" s="84">
        <f>IF(SUMIF('Other Penalties Details'!$A:$A,$A113,'Other Penalties Details'!$D:$D)&gt;0,SUMIF('Other Penalties Details'!$A:$A,$A113,'Other Penalties Details'!$D:$D),"")</f>
      </c>
      <c r="I113" s="84">
        <f>IF(SUMIF('Other Penalties Details'!$A:$A,$A113,'Other Penalties Details'!$E:$E)&gt;0,SUMIF('Other Penalties Details'!$A:$A,$A113,'Other Penalties Details'!$E:$E),"")</f>
      </c>
      <c r="J113" s="84">
        <f>IF(SUMIF('Other Penalties Details'!$A:$A,$A113,'Other Penalties Details'!$F:$F)&gt;0,SUMIF('Other Penalties Details'!$A:$A,$A113,'Other Penalties Details'!$F:$F),"")</f>
      </c>
      <c r="K113" s="83" t="str">
        <f t="shared" si="1"/>
        <v>0:20</v>
      </c>
      <c r="L113" s="235"/>
      <c r="M113" s="235"/>
    </row>
    <row r="114" spans="1:11" ht="14.25" customHeight="1">
      <c r="A114" s="83">
        <v>114</v>
      </c>
      <c r="B114" s="166" t="str">
        <f>VLOOKUP($A114,Startlist!$B:$H,2,FALSE)</f>
        <v>2ST</v>
      </c>
      <c r="C114" s="167" t="str">
        <f>VLOOKUP($A114,Startlist!$B:$H,3,FALSE)</f>
        <v>Kristjan Vidder</v>
      </c>
      <c r="D114" s="167" t="str">
        <f>VLOOKUP($A114,Startlist!$B:$H,4,FALSE)</f>
        <v>Evelin Mitendorf</v>
      </c>
      <c r="E114" s="167" t="str">
        <f>VLOOKUP($A114,Startlist!$B:$H,7,FALSE)</f>
        <v>BMW 325I</v>
      </c>
      <c r="F114" s="84">
        <f>IF(SUMIF('Other Penalties Details'!$A:$A,$A114,'Other Penalties Details'!$B:$B)&gt;0,SUMIF('Other Penalties Details'!$A:$A,$A114,'Other Penalties Details'!$B:$B),"")</f>
        <v>40</v>
      </c>
      <c r="G114" s="84">
        <f>IF(SUMIF('Other Penalties Details'!$A:$A,$A114,'Other Penalties Details'!$C:$C)&gt;0,SUMIF('Other Penalties Details'!$A:$A,$A114,'Other Penalties Details'!$C:$C),"")</f>
      </c>
      <c r="H114" s="84">
        <f>IF(SUMIF('Other Penalties Details'!$A:$A,$A114,'Other Penalties Details'!$D:$D)&gt;0,SUMIF('Other Penalties Details'!$A:$A,$A114,'Other Penalties Details'!$D:$D),"")</f>
      </c>
      <c r="I114" s="84">
        <f>IF(SUMIF('Other Penalties Details'!$A:$A,$A114,'Other Penalties Details'!$E:$E)&gt;0,SUMIF('Other Penalties Details'!$A:$A,$A114,'Other Penalties Details'!$E:$E),"")</f>
      </c>
      <c r="J114" s="84">
        <f>IF(SUMIF('Other Penalties Details'!$A:$A,$A114,'Other Penalties Details'!$F:$F)&gt;0,SUMIF('Other Penalties Details'!$A:$A,$A114,'Other Penalties Details'!$F:$F),"")</f>
      </c>
      <c r="K114" s="83" t="str">
        <f t="shared" si="1"/>
        <v>0:40</v>
      </c>
    </row>
    <row r="115" spans="1:11" ht="14.25" customHeight="1">
      <c r="A115" s="83">
        <v>115</v>
      </c>
      <c r="B115" s="166" t="str">
        <f>VLOOKUP($A115,Startlist!$B:$H,2,FALSE)</f>
        <v>2WN</v>
      </c>
      <c r="C115" s="167" t="str">
        <f>VLOOKUP($A115,Startlist!$B:$H,3,FALSE)</f>
        <v>Aira Lepp</v>
      </c>
      <c r="D115" s="167" t="str">
        <f>VLOOKUP($A115,Startlist!$B:$H,4,FALSE)</f>
        <v>Aneta Liik</v>
      </c>
      <c r="E115" s="167" t="str">
        <f>VLOOKUP($A115,Startlist!$B:$H,7,FALSE)</f>
        <v>Nissan Sunny</v>
      </c>
      <c r="F115" s="84">
        <f>IF(SUMIF('Other Penalties Details'!$A:$A,$A115,'Other Penalties Details'!$B:$B)&gt;0,SUMIF('Other Penalties Details'!$A:$A,$A115,'Other Penalties Details'!$B:$B),"")</f>
        <v>10</v>
      </c>
      <c r="G115" s="84">
        <f>IF(SUMIF('Other Penalties Details'!$A:$A,$A115,'Other Penalties Details'!$C:$C)&gt;0,SUMIF('Other Penalties Details'!$A:$A,$A115,'Other Penalties Details'!$C:$C),"")</f>
      </c>
      <c r="H115" s="84">
        <f>IF(SUMIF('Other Penalties Details'!$A:$A,$A115,'Other Penalties Details'!$D:$D)&gt;0,SUMIF('Other Penalties Details'!$A:$A,$A115,'Other Penalties Details'!$D:$D),"")</f>
      </c>
      <c r="I115" s="84">
        <f>IF(SUMIF('Other Penalties Details'!$A:$A,$A115,'Other Penalties Details'!$E:$E)&gt;0,SUMIF('Other Penalties Details'!$A:$A,$A115,'Other Penalties Details'!$E:$E),"")</f>
      </c>
      <c r="J115" s="84">
        <f>IF(SUMIF('Other Penalties Details'!$A:$A,$A115,'Other Penalties Details'!$F:$F)&gt;0,SUMIF('Other Penalties Details'!$A:$A,$A115,'Other Penalties Details'!$F:$F),"")</f>
      </c>
      <c r="K115" s="83" t="str">
        <f t="shared" si="1"/>
        <v>0:10</v>
      </c>
    </row>
    <row r="116" spans="1:11" ht="14.25" customHeight="1">
      <c r="A116" s="83">
        <v>116</v>
      </c>
      <c r="B116" s="166" t="str">
        <f>VLOOKUP($A116,Startlist!$B:$H,2,FALSE)</f>
        <v>2VE</v>
      </c>
      <c r="C116" s="167" t="str">
        <f>VLOOKUP($A116,Startlist!$B:$H,3,FALSE)</f>
        <v>Kaido Märss</v>
      </c>
      <c r="D116" s="167" t="str">
        <f>VLOOKUP($A116,Startlist!$B:$H,4,FALSE)</f>
        <v>Andrus Sipelgas</v>
      </c>
      <c r="E116" s="167" t="str">
        <f>VLOOKUP($A116,Startlist!$B:$H,7,FALSE)</f>
        <v>Volkswagen Golf</v>
      </c>
      <c r="F116" s="84">
        <f>IF(SUMIF('Other Penalties Details'!$A:$A,$A116,'Other Penalties Details'!$B:$B)&gt;0,SUMIF('Other Penalties Details'!$A:$A,$A116,'Other Penalties Details'!$B:$B),"")</f>
      </c>
      <c r="G116" s="84">
        <f>IF(SUMIF('Other Penalties Details'!$A:$A,$A116,'Other Penalties Details'!$C:$C)&gt;0,SUMIF('Other Penalties Details'!$A:$A,$A116,'Other Penalties Details'!$C:$C),"")</f>
      </c>
      <c r="H116" s="84">
        <f>IF(SUMIF('Other Penalties Details'!$A:$A,$A116,'Other Penalties Details'!$D:$D)&gt;0,SUMIF('Other Penalties Details'!$A:$A,$A116,'Other Penalties Details'!$D:$D),"")</f>
      </c>
      <c r="I116" s="84">
        <f>IF(SUMIF('Other Penalties Details'!$A:$A,$A116,'Other Penalties Details'!$E:$E)&gt;0,SUMIF('Other Penalties Details'!$A:$A,$A116,'Other Penalties Details'!$E:$E),"")</f>
      </c>
      <c r="J116" s="84">
        <f>IF(SUMIF('Other Penalties Details'!$A:$A,$A116,'Other Penalties Details'!$F:$F)&gt;0,SUMIF('Other Penalties Details'!$A:$A,$A116,'Other Penalties Details'!$F:$F),"")</f>
      </c>
      <c r="K116" s="83">
        <f t="shared" si="1"/>
      </c>
    </row>
    <row r="117" spans="1:11" ht="14.25" customHeight="1">
      <c r="A117" s="83">
        <v>117</v>
      </c>
      <c r="B117" s="166" t="str">
        <f>VLOOKUP($A117,Startlist!$B:$H,2,FALSE)</f>
        <v>2ST</v>
      </c>
      <c r="C117" s="167" t="str">
        <f>VLOOKUP($A117,Startlist!$B:$H,3,FALSE)</f>
        <v>Jaagup Maidla</v>
      </c>
      <c r="D117" s="167" t="str">
        <f>VLOOKUP($A117,Startlist!$B:$H,4,FALSE)</f>
        <v>Sten Hendrik Killak</v>
      </c>
      <c r="E117" s="167" t="str">
        <f>VLOOKUP($A117,Startlist!$B:$H,7,FALSE)</f>
        <v>BMW 316</v>
      </c>
      <c r="F117" s="84">
        <f>IF(SUMIF('Other Penalties Details'!$A:$A,$A117,'Other Penalties Details'!$B:$B)&gt;0,SUMIF('Other Penalties Details'!$A:$A,$A117,'Other Penalties Details'!$B:$B),"")</f>
        <v>60</v>
      </c>
      <c r="G117" s="84">
        <f>IF(SUMIF('Other Penalties Details'!$A:$A,$A117,'Other Penalties Details'!$C:$C)&gt;0,SUMIF('Other Penalties Details'!$A:$A,$A117,'Other Penalties Details'!$C:$C),"")</f>
      </c>
      <c r="H117" s="84">
        <f>IF(SUMIF('Other Penalties Details'!$A:$A,$A117,'Other Penalties Details'!$D:$D)&gt;0,SUMIF('Other Penalties Details'!$A:$A,$A117,'Other Penalties Details'!$D:$D),"")</f>
      </c>
      <c r="I117" s="84">
        <f>IF(SUMIF('Other Penalties Details'!$A:$A,$A117,'Other Penalties Details'!$E:$E)&gt;0,SUMIF('Other Penalties Details'!$A:$A,$A117,'Other Penalties Details'!$E:$E),"")</f>
      </c>
      <c r="J117" s="84">
        <f>IF(SUMIF('Other Penalties Details'!$A:$A,$A117,'Other Penalties Details'!$F:$F)&gt;0,SUMIF('Other Penalties Details'!$A:$A,$A117,'Other Penalties Details'!$F:$F),"")</f>
      </c>
      <c r="K117" s="83" t="str">
        <f t="shared" si="1"/>
        <v>1:00</v>
      </c>
    </row>
    <row r="118" spans="1:11" ht="14.25" customHeight="1">
      <c r="A118" s="83">
        <v>118</v>
      </c>
      <c r="B118" s="166" t="str">
        <f>VLOOKUP($A118,Startlist!$B:$H,2,FALSE)</f>
        <v>2ST</v>
      </c>
      <c r="C118" s="167" t="str">
        <f>VLOOKUP($A118,Startlist!$B:$H,3,FALSE)</f>
        <v>Janar Eelmaa</v>
      </c>
      <c r="D118" s="167" t="str">
        <f>VLOOKUP($A118,Startlist!$B:$H,4,FALSE)</f>
        <v>Martin Arula</v>
      </c>
      <c r="E118" s="167" t="str">
        <f>VLOOKUP($A118,Startlist!$B:$H,7,FALSE)</f>
        <v>BMW 325TI</v>
      </c>
      <c r="F118" s="84">
        <f>IF(SUMIF('Other Penalties Details'!$A:$A,$A118,'Other Penalties Details'!$B:$B)&gt;0,SUMIF('Other Penalties Details'!$A:$A,$A118,'Other Penalties Details'!$B:$B),"")</f>
        <v>30</v>
      </c>
      <c r="G118" s="84">
        <f>IF(SUMIF('Other Penalties Details'!$A:$A,$A118,'Other Penalties Details'!$C:$C)&gt;0,SUMIF('Other Penalties Details'!$A:$A,$A118,'Other Penalties Details'!$C:$C),"")</f>
      </c>
      <c r="H118" s="84">
        <f>IF(SUMIF('Other Penalties Details'!$A:$A,$A118,'Other Penalties Details'!$D:$D)&gt;0,SUMIF('Other Penalties Details'!$A:$A,$A118,'Other Penalties Details'!$D:$D),"")</f>
      </c>
      <c r="I118" s="84">
        <f>IF(SUMIF('Other Penalties Details'!$A:$A,$A118,'Other Penalties Details'!$E:$E)&gt;0,SUMIF('Other Penalties Details'!$A:$A,$A118,'Other Penalties Details'!$E:$E),"")</f>
      </c>
      <c r="J118" s="84">
        <f>IF(SUMIF('Other Penalties Details'!$A:$A,$A118,'Other Penalties Details'!$F:$F)&gt;0,SUMIF('Other Penalties Details'!$A:$A,$A118,'Other Penalties Details'!$F:$F),"")</f>
      </c>
      <c r="K118" s="83" t="str">
        <f t="shared" si="1"/>
        <v>0:30</v>
      </c>
    </row>
    <row r="119" spans="1:11" ht="14.25" customHeight="1">
      <c r="A119" s="83">
        <v>119</v>
      </c>
      <c r="B119" s="166" t="str">
        <f>VLOOKUP($A119,Startlist!$B:$H,2,FALSE)</f>
        <v>2ST</v>
      </c>
      <c r="C119" s="167" t="str">
        <f>VLOOKUP($A119,Startlist!$B:$H,3,FALSE)</f>
        <v>Kristo Vahter</v>
      </c>
      <c r="D119" s="167" t="str">
        <f>VLOOKUP($A119,Startlist!$B:$H,4,FALSE)</f>
        <v>Kaido Rao</v>
      </c>
      <c r="E119" s="167" t="str">
        <f>VLOOKUP($A119,Startlist!$B:$H,7,FALSE)</f>
        <v>BMW 328</v>
      </c>
      <c r="F119" s="84">
        <f>IF(SUMIF('Other Penalties Details'!$A:$A,$A119,'Other Penalties Details'!$B:$B)&gt;0,SUMIF('Other Penalties Details'!$A:$A,$A119,'Other Penalties Details'!$B:$B),"")</f>
      </c>
      <c r="G119" s="84">
        <f>IF(SUMIF('Other Penalties Details'!$A:$A,$A119,'Other Penalties Details'!$C:$C)&gt;0,SUMIF('Other Penalties Details'!$A:$A,$A119,'Other Penalties Details'!$C:$C),"")</f>
      </c>
      <c r="H119" s="84">
        <f>IF(SUMIF('Other Penalties Details'!$A:$A,$A119,'Other Penalties Details'!$D:$D)&gt;0,SUMIF('Other Penalties Details'!$A:$A,$A119,'Other Penalties Details'!$D:$D),"")</f>
      </c>
      <c r="I119" s="84">
        <f>IF(SUMIF('Other Penalties Details'!$A:$A,$A119,'Other Penalties Details'!$E:$E)&gt;0,SUMIF('Other Penalties Details'!$A:$A,$A119,'Other Penalties Details'!$E:$E),"")</f>
      </c>
      <c r="J119" s="84">
        <f>IF(SUMIF('Other Penalties Details'!$A:$A,$A119,'Other Penalties Details'!$F:$F)&gt;0,SUMIF('Other Penalties Details'!$A:$A,$A119,'Other Penalties Details'!$F:$F),"")</f>
      </c>
      <c r="K119" s="83">
        <f t="shared" si="1"/>
      </c>
    </row>
    <row r="120" spans="1:13" ht="14.25" customHeight="1">
      <c r="A120" s="83">
        <v>121</v>
      </c>
      <c r="B120" s="166" t="str">
        <f>VLOOKUP($A120,Startlist!$B:$H,2,FALSE)</f>
        <v>2ST</v>
      </c>
      <c r="C120" s="167" t="str">
        <f>VLOOKUP($A120,Startlist!$B:$H,3,FALSE)</f>
        <v>Marco Metsmaa</v>
      </c>
      <c r="D120" s="167" t="str">
        <f>VLOOKUP($A120,Startlist!$B:$H,4,FALSE)</f>
        <v>Glen Voojärv</v>
      </c>
      <c r="E120" s="167" t="str">
        <f>VLOOKUP($A120,Startlist!$B:$H,7,FALSE)</f>
        <v>BMW 318</v>
      </c>
      <c r="F120" s="84">
        <f>IF(SUMIF('Other Penalties Details'!$A:$A,$A120,'Other Penalties Details'!$B:$B)&gt;0,SUMIF('Other Penalties Details'!$A:$A,$A120,'Other Penalties Details'!$B:$B),"")</f>
        <v>10</v>
      </c>
      <c r="G120" s="84">
        <f>IF(SUMIF('Other Penalties Details'!$A:$A,$A120,'Other Penalties Details'!$C:$C)&gt;0,SUMIF('Other Penalties Details'!$A:$A,$A120,'Other Penalties Details'!$C:$C),"")</f>
      </c>
      <c r="H120" s="84">
        <f>IF(SUMIF('Other Penalties Details'!$A:$A,$A120,'Other Penalties Details'!$D:$D)&gt;0,SUMIF('Other Penalties Details'!$A:$A,$A120,'Other Penalties Details'!$D:$D),"")</f>
      </c>
      <c r="I120" s="84">
        <f>IF(SUMIF('Other Penalties Details'!$A:$A,$A120,'Other Penalties Details'!$E:$E)&gt;0,SUMIF('Other Penalties Details'!$A:$A,$A120,'Other Penalties Details'!$E:$E),"")</f>
      </c>
      <c r="J120" s="84">
        <f>IF(SUMIF('Other Penalties Details'!$A:$A,$A120,'Other Penalties Details'!$F:$F)&gt;0,SUMIF('Other Penalties Details'!$A:$A,$A120,'Other Penalties Details'!$F:$F),"")</f>
      </c>
      <c r="K120" s="83" t="str">
        <f t="shared" si="1"/>
        <v>0:10</v>
      </c>
      <c r="L120" s="235"/>
      <c r="M120" s="235"/>
    </row>
    <row r="121" spans="1:11" ht="14.25" customHeight="1">
      <c r="A121" s="83">
        <v>122</v>
      </c>
      <c r="B121" s="166" t="str">
        <f>VLOOKUP($A121,Startlist!$B:$H,2,FALSE)</f>
        <v>SU</v>
      </c>
      <c r="C121" s="167" t="str">
        <f>VLOOKUP($A121,Startlist!$B:$H,3,FALSE)</f>
        <v>Reigo Rannak</v>
      </c>
      <c r="D121" s="167" t="str">
        <f>VLOOKUP($A121,Startlist!$B:$H,4,FALSE)</f>
        <v>Jörgen Pukk</v>
      </c>
      <c r="E121" s="167" t="str">
        <f>VLOOKUP($A121,Startlist!$B:$H,7,FALSE)</f>
        <v>Lada 2105</v>
      </c>
      <c r="F121" s="84">
        <f>IF(SUMIF('Other Penalties Details'!$A:$A,$A121,'Other Penalties Details'!$B:$B)&gt;0,SUMIF('Other Penalties Details'!$A:$A,$A121,'Other Penalties Details'!$B:$B),"")</f>
      </c>
      <c r="G121" s="84">
        <f>IF(SUMIF('Other Penalties Details'!$A:$A,$A121,'Other Penalties Details'!$C:$C)&gt;0,SUMIF('Other Penalties Details'!$A:$A,$A121,'Other Penalties Details'!$C:$C),"")</f>
      </c>
      <c r="H121" s="84">
        <f>IF(SUMIF('Other Penalties Details'!$A:$A,$A121,'Other Penalties Details'!$D:$D)&gt;0,SUMIF('Other Penalties Details'!$A:$A,$A121,'Other Penalties Details'!$D:$D),"")</f>
      </c>
      <c r="I121" s="84">
        <f>IF(SUMIF('Other Penalties Details'!$A:$A,$A121,'Other Penalties Details'!$E:$E)&gt;0,SUMIF('Other Penalties Details'!$A:$A,$A121,'Other Penalties Details'!$E:$E),"")</f>
      </c>
      <c r="J121" s="84">
        <f>IF(SUMIF('Other Penalties Details'!$A:$A,$A121,'Other Penalties Details'!$F:$F)&gt;0,SUMIF('Other Penalties Details'!$A:$A,$A121,'Other Penalties Details'!$F:$F),"")</f>
      </c>
      <c r="K121" s="83">
        <f t="shared" si="1"/>
      </c>
    </row>
    <row r="122" spans="1:11" ht="14.25" customHeight="1">
      <c r="A122" s="83">
        <v>123</v>
      </c>
      <c r="B122" s="166" t="str">
        <f>VLOOKUP($A122,Startlist!$B:$H,2,FALSE)</f>
        <v>2VT</v>
      </c>
      <c r="C122" s="167" t="str">
        <f>VLOOKUP($A122,Startlist!$B:$H,3,FALSE)</f>
        <v>Martin Ploom</v>
      </c>
      <c r="D122" s="167" t="str">
        <f>VLOOKUP($A122,Startlist!$B:$H,4,FALSE)</f>
        <v>Karl-Aksel Junker</v>
      </c>
      <c r="E122" s="167" t="str">
        <f>VLOOKUP($A122,Startlist!$B:$H,7,FALSE)</f>
        <v>BMW 318TI</v>
      </c>
      <c r="F122" s="84">
        <f>IF(SUMIF('Other Penalties Details'!$A:$A,$A122,'Other Penalties Details'!$B:$B)&gt;0,SUMIF('Other Penalties Details'!$A:$A,$A122,'Other Penalties Details'!$B:$B),"")</f>
        <v>50</v>
      </c>
      <c r="G122" s="84">
        <f>IF(SUMIF('Other Penalties Details'!$A:$A,$A122,'Other Penalties Details'!$C:$C)&gt;0,SUMIF('Other Penalties Details'!$A:$A,$A122,'Other Penalties Details'!$C:$C),"")</f>
      </c>
      <c r="H122" s="84">
        <f>IF(SUMIF('Other Penalties Details'!$A:$A,$A122,'Other Penalties Details'!$D:$D)&gt;0,SUMIF('Other Penalties Details'!$A:$A,$A122,'Other Penalties Details'!$D:$D),"")</f>
      </c>
      <c r="I122" s="84">
        <f>IF(SUMIF('Other Penalties Details'!$A:$A,$A122,'Other Penalties Details'!$E:$E)&gt;0,SUMIF('Other Penalties Details'!$A:$A,$A122,'Other Penalties Details'!$E:$E),"")</f>
      </c>
      <c r="J122" s="84">
        <f>IF(SUMIF('Other Penalties Details'!$A:$A,$A122,'Other Penalties Details'!$F:$F)&gt;0,SUMIF('Other Penalties Details'!$A:$A,$A122,'Other Penalties Details'!$F:$F),"")</f>
      </c>
      <c r="K122" s="83" t="str">
        <f t="shared" si="1"/>
        <v>0:50</v>
      </c>
    </row>
    <row r="123" spans="1:11" ht="14.25" customHeight="1">
      <c r="A123" s="83">
        <v>124</v>
      </c>
      <c r="B123" s="166" t="str">
        <f>VLOOKUP($A123,Startlist!$B:$H,2,FALSE)</f>
        <v>2VT</v>
      </c>
      <c r="C123" s="167" t="str">
        <f>VLOOKUP($A123,Startlist!$B:$H,3,FALSE)</f>
        <v>Sten Mürkhain</v>
      </c>
      <c r="D123" s="167" t="str">
        <f>VLOOKUP($A123,Startlist!$B:$H,4,FALSE)</f>
        <v>Ander Mürkhain</v>
      </c>
      <c r="E123" s="167" t="str">
        <f>VLOOKUP($A123,Startlist!$B:$H,7,FALSE)</f>
        <v>BMW 316I</v>
      </c>
      <c r="F123" s="84">
        <f>IF(SUMIF('Other Penalties Details'!$A:$A,$A123,'Other Penalties Details'!$B:$B)&gt;0,SUMIF('Other Penalties Details'!$A:$A,$A123,'Other Penalties Details'!$B:$B),"")</f>
        <v>80</v>
      </c>
      <c r="G123" s="84">
        <f>IF(SUMIF('Other Penalties Details'!$A:$A,$A123,'Other Penalties Details'!$C:$C)&gt;0,SUMIF('Other Penalties Details'!$A:$A,$A123,'Other Penalties Details'!$C:$C),"")</f>
      </c>
      <c r="H123" s="84">
        <f>IF(SUMIF('Other Penalties Details'!$A:$A,$A123,'Other Penalties Details'!$D:$D)&gt;0,SUMIF('Other Penalties Details'!$A:$A,$A123,'Other Penalties Details'!$D:$D),"")</f>
      </c>
      <c r="I123" s="84">
        <f>IF(SUMIF('Other Penalties Details'!$A:$A,$A123,'Other Penalties Details'!$E:$E)&gt;0,SUMIF('Other Penalties Details'!$A:$A,$A123,'Other Penalties Details'!$E:$E),"")</f>
      </c>
      <c r="J123" s="84">
        <f>IF(SUMIF('Other Penalties Details'!$A:$A,$A123,'Other Penalties Details'!$F:$F)&gt;0,SUMIF('Other Penalties Details'!$A:$A,$A123,'Other Penalties Details'!$F:$F),"")</f>
      </c>
      <c r="K123" s="83" t="str">
        <f t="shared" si="1"/>
        <v>1:20</v>
      </c>
    </row>
    <row r="124" spans="1:11" ht="14.25" customHeight="1">
      <c r="A124" s="83">
        <v>125</v>
      </c>
      <c r="B124" s="166" t="str">
        <f>VLOOKUP($A124,Startlist!$B:$H,2,FALSE)</f>
        <v>2SE</v>
      </c>
      <c r="C124" s="167" t="str">
        <f>VLOOKUP($A124,Startlist!$B:$H,3,FALSE)</f>
        <v>Martin Ratnik</v>
      </c>
      <c r="D124" s="167" t="str">
        <f>VLOOKUP($A124,Startlist!$B:$H,4,FALSE)</f>
        <v>Kätlin Lumi</v>
      </c>
      <c r="E124" s="167" t="str">
        <f>VLOOKUP($A124,Startlist!$B:$H,7,FALSE)</f>
        <v>Renault Clio</v>
      </c>
      <c r="F124" s="84">
        <f>IF(SUMIF('Other Penalties Details'!$A:$A,$A124,'Other Penalties Details'!$B:$B)&gt;0,SUMIF('Other Penalties Details'!$A:$A,$A124,'Other Penalties Details'!$B:$B),"")</f>
      </c>
      <c r="G124" s="84">
        <f>IF(SUMIF('Other Penalties Details'!$A:$A,$A124,'Other Penalties Details'!$C:$C)&gt;0,SUMIF('Other Penalties Details'!$A:$A,$A124,'Other Penalties Details'!$C:$C),"")</f>
      </c>
      <c r="H124" s="84">
        <f>IF(SUMIF('Other Penalties Details'!$A:$A,$A124,'Other Penalties Details'!$D:$D)&gt;0,SUMIF('Other Penalties Details'!$A:$A,$A124,'Other Penalties Details'!$D:$D),"")</f>
      </c>
      <c r="I124" s="84">
        <f>IF(SUMIF('Other Penalties Details'!$A:$A,$A124,'Other Penalties Details'!$E:$E)&gt;0,SUMIF('Other Penalties Details'!$A:$A,$A124,'Other Penalties Details'!$E:$E),"")</f>
      </c>
      <c r="J124" s="84">
        <f>IF(SUMIF('Other Penalties Details'!$A:$A,$A124,'Other Penalties Details'!$F:$F)&gt;0,SUMIF('Other Penalties Details'!$A:$A,$A124,'Other Penalties Details'!$F:$F),"")</f>
      </c>
      <c r="K124" s="83">
        <f t="shared" si="1"/>
      </c>
    </row>
    <row r="125" spans="1:13" ht="14.25" customHeight="1">
      <c r="A125" s="83">
        <v>126</v>
      </c>
      <c r="B125" s="166" t="str">
        <f>VLOOKUP($A125,Startlist!$B:$H,2,FALSE)</f>
        <v>2ST</v>
      </c>
      <c r="C125" s="167" t="str">
        <f>VLOOKUP($A125,Startlist!$B:$H,3,FALSE)</f>
        <v>Gunnar Kuuba</v>
      </c>
      <c r="D125" s="167" t="str">
        <f>VLOOKUP($A125,Startlist!$B:$H,4,FALSE)</f>
        <v>Erki Kuuba</v>
      </c>
      <c r="E125" s="167" t="str">
        <f>VLOOKUP($A125,Startlist!$B:$H,7,FALSE)</f>
        <v>BMW Compact E36</v>
      </c>
      <c r="F125" s="84">
        <f>IF(SUMIF('Other Penalties Details'!$A:$A,$A125,'Other Penalties Details'!$B:$B)&gt;0,SUMIF('Other Penalties Details'!$A:$A,$A125,'Other Penalties Details'!$B:$B),"")</f>
      </c>
      <c r="G125" s="84">
        <f>IF(SUMIF('Other Penalties Details'!$A:$A,$A125,'Other Penalties Details'!$C:$C)&gt;0,SUMIF('Other Penalties Details'!$A:$A,$A125,'Other Penalties Details'!$C:$C),"")</f>
      </c>
      <c r="H125" s="84">
        <f>IF(SUMIF('Other Penalties Details'!$A:$A,$A125,'Other Penalties Details'!$D:$D)&gt;0,SUMIF('Other Penalties Details'!$A:$A,$A125,'Other Penalties Details'!$D:$D),"")</f>
      </c>
      <c r="I125" s="84">
        <f>IF(SUMIF('Other Penalties Details'!$A:$A,$A125,'Other Penalties Details'!$E:$E)&gt;0,SUMIF('Other Penalties Details'!$A:$A,$A125,'Other Penalties Details'!$E:$E),"")</f>
      </c>
      <c r="J125" s="84">
        <f>IF(SUMIF('Other Penalties Details'!$A:$A,$A125,'Other Penalties Details'!$F:$F)&gt;0,SUMIF('Other Penalties Details'!$A:$A,$A125,'Other Penalties Details'!$F:$F),"")</f>
      </c>
      <c r="K125" s="83">
        <f t="shared" si="1"/>
      </c>
      <c r="L125" s="235"/>
      <c r="M125" s="235"/>
    </row>
    <row r="126" spans="1:11" ht="14.25" customHeight="1">
      <c r="A126" s="83">
        <v>128</v>
      </c>
      <c r="B126" s="166" t="str">
        <f>VLOOKUP($A126,Startlist!$B:$H,2,FALSE)</f>
        <v>SPO</v>
      </c>
      <c r="C126" s="167" t="str">
        <f>VLOOKUP($A126,Startlist!$B:$H,3,FALSE)</f>
        <v>Rain Kuuskmann</v>
      </c>
      <c r="D126" s="167" t="str">
        <f>VLOOKUP($A126,Startlist!$B:$H,4,FALSE)</f>
        <v>Karol Pert</v>
      </c>
      <c r="E126" s="167" t="str">
        <f>VLOOKUP($A126,Startlist!$B:$H,7,FALSE)</f>
        <v>BMW 316I</v>
      </c>
      <c r="F126" s="84">
        <f>IF(SUMIF('Other Penalties Details'!$A:$A,$A126,'Other Penalties Details'!$B:$B)&gt;0,SUMIF('Other Penalties Details'!$A:$A,$A126,'Other Penalties Details'!$B:$B),"")</f>
        <v>20</v>
      </c>
      <c r="G126" s="84">
        <f>IF(SUMIF('Other Penalties Details'!$A:$A,$A126,'Other Penalties Details'!$C:$C)&gt;0,SUMIF('Other Penalties Details'!$A:$A,$A126,'Other Penalties Details'!$C:$C),"")</f>
        <v>60</v>
      </c>
      <c r="H126" s="84">
        <f>IF(SUMIF('Other Penalties Details'!$A:$A,$A126,'Other Penalties Details'!$D:$D)&gt;0,SUMIF('Other Penalties Details'!$A:$A,$A126,'Other Penalties Details'!$D:$D),"")</f>
      </c>
      <c r="I126" s="84">
        <f>IF(SUMIF('Other Penalties Details'!$A:$A,$A126,'Other Penalties Details'!$E:$E)&gt;0,SUMIF('Other Penalties Details'!$A:$A,$A126,'Other Penalties Details'!$E:$E),"")</f>
      </c>
      <c r="J126" s="84">
        <f>IF(SUMIF('Other Penalties Details'!$A:$A,$A126,'Other Penalties Details'!$F:$F)&gt;0,SUMIF('Other Penalties Details'!$A:$A,$A126,'Other Penalties Details'!$F:$F),"")</f>
      </c>
      <c r="K126" s="83" t="str">
        <f t="shared" si="1"/>
        <v>1:20</v>
      </c>
    </row>
    <row r="127" spans="1:11" ht="14.25" customHeight="1">
      <c r="A127" s="83">
        <v>129</v>
      </c>
      <c r="B127" s="166" t="str">
        <f>VLOOKUP($A127,Startlist!$B:$H,2,FALSE)</f>
        <v>SPO</v>
      </c>
      <c r="C127" s="167" t="str">
        <f>VLOOKUP($A127,Startlist!$B:$H,3,FALSE)</f>
        <v>Janek Peetsmann</v>
      </c>
      <c r="D127" s="167" t="str">
        <f>VLOOKUP($A127,Startlist!$B:$H,4,FALSE)</f>
        <v>Robin Mark</v>
      </c>
      <c r="E127" s="167" t="str">
        <f>VLOOKUP($A127,Startlist!$B:$H,7,FALSE)</f>
        <v>BMW 328</v>
      </c>
      <c r="F127" s="84">
        <f>IF(SUMIF('Other Penalties Details'!$A:$A,$A127,'Other Penalties Details'!$B:$B)&gt;0,SUMIF('Other Penalties Details'!$A:$A,$A127,'Other Penalties Details'!$B:$B),"")</f>
      </c>
      <c r="G127" s="84">
        <f>IF(SUMIF('Other Penalties Details'!$A:$A,$A127,'Other Penalties Details'!$C:$C)&gt;0,SUMIF('Other Penalties Details'!$A:$A,$A127,'Other Penalties Details'!$C:$C),"")</f>
      </c>
      <c r="H127" s="84">
        <f>IF(SUMIF('Other Penalties Details'!$A:$A,$A127,'Other Penalties Details'!$D:$D)&gt;0,SUMIF('Other Penalties Details'!$A:$A,$A127,'Other Penalties Details'!$D:$D),"")</f>
      </c>
      <c r="I127" s="84">
        <f>IF(SUMIF('Other Penalties Details'!$A:$A,$A127,'Other Penalties Details'!$E:$E)&gt;0,SUMIF('Other Penalties Details'!$A:$A,$A127,'Other Penalties Details'!$E:$E),"")</f>
      </c>
      <c r="J127" s="84">
        <f>IF(SUMIF('Other Penalties Details'!$A:$A,$A127,'Other Penalties Details'!$F:$F)&gt;0,SUMIF('Other Penalties Details'!$A:$A,$A127,'Other Penalties Details'!$F:$F),"")</f>
      </c>
      <c r="K127" s="83">
        <f t="shared" si="1"/>
      </c>
    </row>
    <row r="128" ht="14.25" customHeight="1">
      <c r="H128" s="232"/>
    </row>
    <row r="129" ht="14.25" customHeight="1">
      <c r="H129" s="232"/>
    </row>
    <row r="130" ht="14.25" customHeight="1">
      <c r="H130" s="232"/>
    </row>
  </sheetData>
  <sheetProtection/>
  <autoFilter ref="A6:K127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K3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9.28125" style="2" customWidth="1"/>
    <col min="2" max="3" width="10.00390625" style="2" customWidth="1"/>
    <col min="4" max="4" width="10.00390625" style="2" hidden="1" customWidth="1" outlineLevel="1"/>
    <col min="5" max="5" width="0" style="2" hidden="1" customWidth="1" outlineLevel="1"/>
    <col min="6" max="6" width="9.140625" style="2" hidden="1" customWidth="1" outlineLevel="1"/>
    <col min="7" max="7" width="23.7109375" style="2" bestFit="1" customWidth="1" collapsed="1"/>
    <col min="8" max="8" width="17.8515625" style="0" customWidth="1"/>
    <col min="9" max="9" width="17.00390625" style="0" hidden="1" customWidth="1"/>
  </cols>
  <sheetData>
    <row r="1" spans="1:9" ht="28.5" customHeight="1">
      <c r="A1" s="93" t="s">
        <v>669</v>
      </c>
      <c r="B1" s="93" t="s">
        <v>682</v>
      </c>
      <c r="C1" s="93" t="s">
        <v>679</v>
      </c>
      <c r="D1" s="93" t="s">
        <v>680</v>
      </c>
      <c r="E1" s="93" t="s">
        <v>681</v>
      </c>
      <c r="F1" s="93" t="s">
        <v>683</v>
      </c>
      <c r="G1" s="100" t="s">
        <v>671</v>
      </c>
      <c r="H1" s="100" t="s">
        <v>670</v>
      </c>
      <c r="I1" s="101" t="s">
        <v>672</v>
      </c>
    </row>
    <row r="2" spans="1:9" s="85" customFormat="1" ht="12.75">
      <c r="A2" s="228">
        <v>27</v>
      </c>
      <c r="B2" s="229">
        <v>10</v>
      </c>
      <c r="C2" s="229"/>
      <c r="D2" s="229"/>
      <c r="E2" s="229"/>
      <c r="F2" s="229"/>
      <c r="G2" s="230" t="s">
        <v>2040</v>
      </c>
      <c r="H2" s="231" t="s">
        <v>2041</v>
      </c>
      <c r="I2" s="92"/>
    </row>
    <row r="3" spans="1:11" ht="12.75">
      <c r="A3" s="233">
        <v>70</v>
      </c>
      <c r="B3" s="229">
        <v>10</v>
      </c>
      <c r="C3" s="229"/>
      <c r="D3" s="229"/>
      <c r="E3" s="229"/>
      <c r="F3" s="229"/>
      <c r="G3" s="230" t="s">
        <v>2040</v>
      </c>
      <c r="H3" s="231" t="s">
        <v>2041</v>
      </c>
      <c r="I3" s="91"/>
      <c r="K3" s="85"/>
    </row>
    <row r="4" spans="1:11" ht="12.75">
      <c r="A4" s="233">
        <v>81</v>
      </c>
      <c r="B4" s="229">
        <v>10</v>
      </c>
      <c r="C4" s="229"/>
      <c r="D4" s="229"/>
      <c r="E4" s="229"/>
      <c r="F4" s="229"/>
      <c r="G4" s="230" t="s">
        <v>2040</v>
      </c>
      <c r="H4" s="231" t="s">
        <v>2041</v>
      </c>
      <c r="I4" s="91"/>
      <c r="K4" s="85"/>
    </row>
    <row r="5" spans="1:11" ht="12.75">
      <c r="A5" s="233">
        <v>112</v>
      </c>
      <c r="B5" s="229">
        <v>10</v>
      </c>
      <c r="C5" s="229"/>
      <c r="D5" s="229"/>
      <c r="E5" s="229"/>
      <c r="F5" s="229"/>
      <c r="G5" s="230" t="s">
        <v>2040</v>
      </c>
      <c r="H5" s="231" t="s">
        <v>2041</v>
      </c>
      <c r="I5" s="91"/>
      <c r="K5" s="85"/>
    </row>
    <row r="6" spans="1:11" ht="12.75">
      <c r="A6" s="233">
        <v>19</v>
      </c>
      <c r="B6" s="229">
        <v>60</v>
      </c>
      <c r="C6" s="229"/>
      <c r="D6" s="229"/>
      <c r="E6" s="229"/>
      <c r="F6" s="229"/>
      <c r="G6" s="230" t="s">
        <v>2042</v>
      </c>
      <c r="H6" s="231" t="s">
        <v>2041</v>
      </c>
      <c r="I6" s="91"/>
      <c r="K6" s="85"/>
    </row>
    <row r="7" spans="1:11" ht="12.75">
      <c r="A7" s="233">
        <v>34</v>
      </c>
      <c r="B7" s="229">
        <v>10</v>
      </c>
      <c r="C7" s="229"/>
      <c r="D7" s="229"/>
      <c r="E7" s="229"/>
      <c r="F7" s="229"/>
      <c r="G7" s="230" t="s">
        <v>2040</v>
      </c>
      <c r="H7" s="231" t="s">
        <v>2041</v>
      </c>
      <c r="I7" s="91"/>
      <c r="K7" s="85"/>
    </row>
    <row r="8" spans="1:11" ht="12.75">
      <c r="A8" s="233">
        <v>45</v>
      </c>
      <c r="B8" s="229">
        <v>10</v>
      </c>
      <c r="C8" s="229"/>
      <c r="D8" s="229"/>
      <c r="E8" s="229"/>
      <c r="F8" s="229"/>
      <c r="G8" s="230" t="s">
        <v>2040</v>
      </c>
      <c r="H8" s="231" t="s">
        <v>2041</v>
      </c>
      <c r="I8" s="91"/>
      <c r="K8" s="85"/>
    </row>
    <row r="9" spans="1:11" ht="12.75">
      <c r="A9" s="233">
        <v>60</v>
      </c>
      <c r="B9" s="229">
        <v>10</v>
      </c>
      <c r="C9" s="229"/>
      <c r="D9" s="229"/>
      <c r="E9" s="229"/>
      <c r="F9" s="229"/>
      <c r="G9" s="230" t="s">
        <v>2040</v>
      </c>
      <c r="H9" s="231" t="s">
        <v>2041</v>
      </c>
      <c r="I9" s="91"/>
      <c r="K9" s="85"/>
    </row>
    <row r="10" spans="1:11" ht="12.75">
      <c r="A10" s="233">
        <v>62</v>
      </c>
      <c r="B10" s="229">
        <v>10</v>
      </c>
      <c r="C10" s="229"/>
      <c r="D10" s="229"/>
      <c r="E10" s="229"/>
      <c r="F10" s="229"/>
      <c r="G10" s="230" t="s">
        <v>2040</v>
      </c>
      <c r="H10" s="231" t="s">
        <v>2041</v>
      </c>
      <c r="I10" s="91"/>
      <c r="K10" s="85"/>
    </row>
    <row r="11" spans="1:11" ht="12.75">
      <c r="A11" s="233">
        <v>73</v>
      </c>
      <c r="B11" s="229">
        <v>10</v>
      </c>
      <c r="C11" s="229"/>
      <c r="D11" s="229"/>
      <c r="E11" s="229"/>
      <c r="F11" s="229"/>
      <c r="G11" s="230" t="s">
        <v>2040</v>
      </c>
      <c r="H11" s="231" t="s">
        <v>2041</v>
      </c>
      <c r="I11" s="91"/>
      <c r="K11" s="85"/>
    </row>
    <row r="12" spans="1:11" ht="12.75">
      <c r="A12" s="233">
        <v>86</v>
      </c>
      <c r="B12" s="229">
        <v>10</v>
      </c>
      <c r="C12" s="229"/>
      <c r="D12" s="229"/>
      <c r="E12" s="229"/>
      <c r="F12" s="229"/>
      <c r="G12" s="230" t="s">
        <v>2040</v>
      </c>
      <c r="H12" s="231" t="s">
        <v>2041</v>
      </c>
      <c r="I12" s="91"/>
      <c r="K12" s="85"/>
    </row>
    <row r="13" spans="1:11" ht="12.75">
      <c r="A13" s="233">
        <v>9</v>
      </c>
      <c r="B13" s="229">
        <v>10</v>
      </c>
      <c r="C13" s="229"/>
      <c r="D13" s="229"/>
      <c r="E13" s="229"/>
      <c r="F13" s="229"/>
      <c r="G13" s="230" t="s">
        <v>2040</v>
      </c>
      <c r="H13" s="231" t="s">
        <v>2041</v>
      </c>
      <c r="I13" s="91"/>
      <c r="K13" s="85"/>
    </row>
    <row r="14" spans="1:11" ht="12.75">
      <c r="A14" s="233">
        <v>16</v>
      </c>
      <c r="B14" s="229">
        <v>10</v>
      </c>
      <c r="C14" s="229"/>
      <c r="D14" s="229"/>
      <c r="E14" s="229"/>
      <c r="F14" s="229"/>
      <c r="G14" s="230" t="s">
        <v>2040</v>
      </c>
      <c r="H14" s="231" t="s">
        <v>2041</v>
      </c>
      <c r="I14" s="91"/>
      <c r="K14" s="85"/>
    </row>
    <row r="15" spans="1:11" ht="12.75">
      <c r="A15" s="233">
        <v>16</v>
      </c>
      <c r="B15" s="229">
        <v>10</v>
      </c>
      <c r="C15" s="229"/>
      <c r="D15" s="229"/>
      <c r="E15" s="229"/>
      <c r="F15" s="229"/>
      <c r="G15" s="230" t="s">
        <v>2040</v>
      </c>
      <c r="H15" s="231" t="s">
        <v>2041</v>
      </c>
      <c r="I15" s="91"/>
      <c r="K15" s="85"/>
    </row>
    <row r="16" spans="1:11" ht="12.75">
      <c r="A16" s="233">
        <v>21</v>
      </c>
      <c r="B16" s="229">
        <v>10</v>
      </c>
      <c r="C16" s="229"/>
      <c r="D16" s="229"/>
      <c r="E16" s="229"/>
      <c r="F16" s="229"/>
      <c r="G16" s="230" t="s">
        <v>2040</v>
      </c>
      <c r="H16" s="231" t="s">
        <v>2041</v>
      </c>
      <c r="I16" s="91"/>
      <c r="K16" s="85"/>
    </row>
    <row r="17" spans="1:11" ht="12.75">
      <c r="A17" s="233">
        <v>6</v>
      </c>
      <c r="B17" s="229">
        <v>30</v>
      </c>
      <c r="C17" s="229"/>
      <c r="D17" s="229"/>
      <c r="E17" s="229"/>
      <c r="F17" s="229"/>
      <c r="G17" s="230" t="s">
        <v>2040</v>
      </c>
      <c r="H17" s="231" t="s">
        <v>2041</v>
      </c>
      <c r="I17" s="91"/>
      <c r="K17" s="85"/>
    </row>
    <row r="18" spans="1:11" ht="12.75">
      <c r="A18" s="233">
        <v>10</v>
      </c>
      <c r="B18" s="229">
        <v>60</v>
      </c>
      <c r="C18" s="229"/>
      <c r="D18" s="229"/>
      <c r="E18" s="229"/>
      <c r="F18" s="229"/>
      <c r="G18" s="230" t="s">
        <v>2042</v>
      </c>
      <c r="H18" s="231" t="s">
        <v>2041</v>
      </c>
      <c r="I18" s="91"/>
      <c r="K18" s="85"/>
    </row>
    <row r="19" spans="1:11" ht="12.75">
      <c r="A19" s="233">
        <v>7</v>
      </c>
      <c r="B19" s="229">
        <v>10</v>
      </c>
      <c r="C19" s="229"/>
      <c r="D19" s="229"/>
      <c r="E19" s="229"/>
      <c r="F19" s="229"/>
      <c r="G19" s="230" t="s">
        <v>2040</v>
      </c>
      <c r="H19" s="231" t="s">
        <v>2041</v>
      </c>
      <c r="I19" s="91"/>
      <c r="K19" s="85"/>
    </row>
    <row r="20" spans="1:11" ht="12.75">
      <c r="A20" s="234">
        <v>32</v>
      </c>
      <c r="B20" s="229">
        <v>10</v>
      </c>
      <c r="C20" s="229"/>
      <c r="D20" s="229"/>
      <c r="E20" s="229"/>
      <c r="F20" s="229"/>
      <c r="G20" s="230" t="s">
        <v>2040</v>
      </c>
      <c r="H20" s="231" t="s">
        <v>2041</v>
      </c>
      <c r="I20" s="91"/>
      <c r="K20" s="85"/>
    </row>
    <row r="21" spans="1:11" ht="12.75">
      <c r="A21" s="234">
        <v>15</v>
      </c>
      <c r="B21" s="229">
        <v>10</v>
      </c>
      <c r="C21" s="229"/>
      <c r="D21" s="229"/>
      <c r="E21" s="229"/>
      <c r="F21" s="229"/>
      <c r="G21" s="230" t="s">
        <v>2040</v>
      </c>
      <c r="H21" s="231" t="s">
        <v>2041</v>
      </c>
      <c r="I21" s="91"/>
      <c r="K21" s="85"/>
    </row>
    <row r="22" spans="1:11" ht="12.75">
      <c r="A22" s="234">
        <v>31</v>
      </c>
      <c r="B22" s="229">
        <v>20</v>
      </c>
      <c r="C22" s="229"/>
      <c r="D22" s="229"/>
      <c r="E22" s="229"/>
      <c r="F22" s="229"/>
      <c r="G22" s="230" t="s">
        <v>2040</v>
      </c>
      <c r="H22" s="231" t="s">
        <v>2041</v>
      </c>
      <c r="I22" s="91"/>
      <c r="K22" s="85"/>
    </row>
    <row r="23" spans="1:11" ht="12.75">
      <c r="A23" s="234">
        <v>53</v>
      </c>
      <c r="B23" s="229">
        <v>10</v>
      </c>
      <c r="C23" s="229"/>
      <c r="D23" s="229"/>
      <c r="E23" s="229"/>
      <c r="F23" s="229"/>
      <c r="G23" s="230" t="s">
        <v>2040</v>
      </c>
      <c r="H23" s="231" t="s">
        <v>2041</v>
      </c>
      <c r="I23" s="91"/>
      <c r="K23" s="85"/>
    </row>
    <row r="24" spans="1:11" ht="12.75">
      <c r="A24" s="234">
        <v>56</v>
      </c>
      <c r="B24" s="229">
        <v>10</v>
      </c>
      <c r="C24" s="229"/>
      <c r="D24" s="229"/>
      <c r="E24" s="229"/>
      <c r="F24" s="229"/>
      <c r="G24" s="230" t="s">
        <v>2040</v>
      </c>
      <c r="H24" s="231" t="s">
        <v>2041</v>
      </c>
      <c r="I24" s="91"/>
      <c r="K24" s="85"/>
    </row>
    <row r="25" spans="1:11" ht="12.75">
      <c r="A25" s="234">
        <v>76</v>
      </c>
      <c r="B25" s="229">
        <v>10</v>
      </c>
      <c r="C25" s="229"/>
      <c r="D25" s="229"/>
      <c r="E25" s="229"/>
      <c r="F25" s="229"/>
      <c r="G25" s="230" t="s">
        <v>2040</v>
      </c>
      <c r="H25" s="231" t="s">
        <v>2041</v>
      </c>
      <c r="I25" s="91"/>
      <c r="K25" s="85"/>
    </row>
    <row r="26" spans="1:11" ht="12.75">
      <c r="A26" s="234">
        <v>113</v>
      </c>
      <c r="B26" s="229">
        <v>10</v>
      </c>
      <c r="C26" s="229"/>
      <c r="D26" s="229"/>
      <c r="E26" s="229"/>
      <c r="F26" s="229"/>
      <c r="G26" s="230" t="s">
        <v>2040</v>
      </c>
      <c r="H26" s="231" t="s">
        <v>2041</v>
      </c>
      <c r="I26" s="91"/>
      <c r="K26" s="85"/>
    </row>
    <row r="27" spans="1:11" ht="12.75">
      <c r="A27" s="234">
        <v>115</v>
      </c>
      <c r="B27" s="229">
        <v>10</v>
      </c>
      <c r="C27" s="229"/>
      <c r="D27" s="229"/>
      <c r="E27" s="229"/>
      <c r="F27" s="229"/>
      <c r="G27" s="230" t="s">
        <v>2040</v>
      </c>
      <c r="H27" s="231" t="s">
        <v>2041</v>
      </c>
      <c r="I27" s="91"/>
      <c r="K27" s="85"/>
    </row>
    <row r="28" spans="1:11" ht="12.75">
      <c r="A28" s="234">
        <v>55</v>
      </c>
      <c r="B28" s="229">
        <v>10</v>
      </c>
      <c r="C28" s="229"/>
      <c r="D28" s="229"/>
      <c r="E28" s="229"/>
      <c r="F28" s="229"/>
      <c r="G28" s="230" t="s">
        <v>2040</v>
      </c>
      <c r="H28" s="231" t="s">
        <v>2041</v>
      </c>
      <c r="I28" s="91"/>
      <c r="K28" s="85"/>
    </row>
    <row r="29" spans="1:11" ht="12.75">
      <c r="A29" s="234">
        <v>114</v>
      </c>
      <c r="B29" s="229">
        <v>10</v>
      </c>
      <c r="C29" s="229"/>
      <c r="D29" s="229"/>
      <c r="E29" s="229"/>
      <c r="F29" s="229"/>
      <c r="G29" s="230" t="s">
        <v>2040</v>
      </c>
      <c r="H29" s="231" t="s">
        <v>2041</v>
      </c>
      <c r="I29" s="91"/>
      <c r="K29" s="85"/>
    </row>
    <row r="30" spans="1:11" ht="12.75">
      <c r="A30" s="234">
        <v>4</v>
      </c>
      <c r="B30" s="229">
        <v>10</v>
      </c>
      <c r="C30" s="229"/>
      <c r="D30" s="229"/>
      <c r="E30" s="229"/>
      <c r="F30" s="229"/>
      <c r="G30" s="230" t="s">
        <v>2040</v>
      </c>
      <c r="H30" s="231" t="s">
        <v>2041</v>
      </c>
      <c r="I30" s="91"/>
      <c r="K30" s="85"/>
    </row>
    <row r="31" spans="1:11" ht="12.75">
      <c r="A31" s="234">
        <v>9</v>
      </c>
      <c r="B31" s="229">
        <v>10</v>
      </c>
      <c r="C31" s="229"/>
      <c r="D31" s="229"/>
      <c r="E31" s="229"/>
      <c r="F31" s="229"/>
      <c r="G31" s="230" t="s">
        <v>2040</v>
      </c>
      <c r="H31" s="231" t="s">
        <v>2041</v>
      </c>
      <c r="I31" s="91"/>
      <c r="K31" s="85"/>
    </row>
    <row r="32" spans="1:11" ht="12.75">
      <c r="A32" s="234">
        <v>15</v>
      </c>
      <c r="B32" s="229">
        <v>10</v>
      </c>
      <c r="C32" s="229"/>
      <c r="D32" s="229"/>
      <c r="E32" s="229"/>
      <c r="F32" s="229"/>
      <c r="G32" s="230" t="s">
        <v>2040</v>
      </c>
      <c r="H32" s="231" t="s">
        <v>2041</v>
      </c>
      <c r="I32" s="91"/>
      <c r="K32" s="85"/>
    </row>
    <row r="33" spans="1:11" ht="12.75">
      <c r="A33" s="234">
        <v>17</v>
      </c>
      <c r="B33" s="229">
        <v>10</v>
      </c>
      <c r="C33" s="229"/>
      <c r="D33" s="229"/>
      <c r="E33" s="229"/>
      <c r="F33" s="229"/>
      <c r="G33" s="230" t="s">
        <v>2040</v>
      </c>
      <c r="H33" s="231" t="s">
        <v>2041</v>
      </c>
      <c r="I33" s="91"/>
      <c r="K33" s="85"/>
    </row>
    <row r="34" spans="1:11" ht="12.75">
      <c r="A34" s="234">
        <v>21</v>
      </c>
      <c r="B34" s="229">
        <v>10</v>
      </c>
      <c r="C34" s="229"/>
      <c r="D34" s="229"/>
      <c r="E34" s="229"/>
      <c r="F34" s="229"/>
      <c r="G34" s="230" t="s">
        <v>2040</v>
      </c>
      <c r="H34" s="231" t="s">
        <v>2041</v>
      </c>
      <c r="I34" s="91"/>
      <c r="K34" s="85"/>
    </row>
    <row r="35" spans="1:11" ht="12.75">
      <c r="A35" s="234">
        <v>29</v>
      </c>
      <c r="B35" s="229">
        <v>10</v>
      </c>
      <c r="C35" s="229"/>
      <c r="D35" s="229"/>
      <c r="E35" s="229"/>
      <c r="F35" s="229"/>
      <c r="G35" s="230" t="s">
        <v>2040</v>
      </c>
      <c r="H35" s="231" t="s">
        <v>2041</v>
      </c>
      <c r="I35" s="91"/>
      <c r="K35" s="85"/>
    </row>
    <row r="36" spans="1:11" ht="12.75">
      <c r="A36" s="234">
        <v>58</v>
      </c>
      <c r="B36" s="229">
        <v>20</v>
      </c>
      <c r="C36" s="229"/>
      <c r="D36" s="229"/>
      <c r="E36" s="229"/>
      <c r="F36" s="229"/>
      <c r="G36" s="230" t="s">
        <v>2040</v>
      </c>
      <c r="H36" s="231" t="s">
        <v>2041</v>
      </c>
      <c r="I36" s="91"/>
      <c r="K36" s="85"/>
    </row>
    <row r="37" spans="1:11" ht="12.75">
      <c r="A37" s="234">
        <v>62</v>
      </c>
      <c r="B37" s="229">
        <v>10</v>
      </c>
      <c r="C37" s="229"/>
      <c r="D37" s="229"/>
      <c r="E37" s="229"/>
      <c r="F37" s="229"/>
      <c r="G37" s="230" t="s">
        <v>2040</v>
      </c>
      <c r="H37" s="231" t="s">
        <v>2041</v>
      </c>
      <c r="I37" s="91"/>
      <c r="K37" s="85"/>
    </row>
    <row r="38" spans="1:11" ht="12.75">
      <c r="A38" s="234">
        <v>66</v>
      </c>
      <c r="B38" s="229">
        <v>10</v>
      </c>
      <c r="C38" s="229"/>
      <c r="D38" s="229"/>
      <c r="E38" s="229"/>
      <c r="F38" s="229"/>
      <c r="G38" s="230" t="s">
        <v>2040</v>
      </c>
      <c r="H38" s="231" t="s">
        <v>2041</v>
      </c>
      <c r="I38" s="91"/>
      <c r="K38" s="85"/>
    </row>
    <row r="39" spans="1:11" ht="12.75">
      <c r="A39" s="234">
        <v>114</v>
      </c>
      <c r="B39" s="229">
        <v>10</v>
      </c>
      <c r="C39" s="229"/>
      <c r="D39" s="229"/>
      <c r="E39" s="229"/>
      <c r="F39" s="229"/>
      <c r="G39" s="230" t="s">
        <v>2040</v>
      </c>
      <c r="H39" s="231" t="s">
        <v>2041</v>
      </c>
      <c r="I39" s="91"/>
      <c r="K39" s="85"/>
    </row>
    <row r="40" spans="1:11" ht="12.75">
      <c r="A40" s="234">
        <v>4</v>
      </c>
      <c r="B40" s="229">
        <v>10</v>
      </c>
      <c r="C40" s="229"/>
      <c r="D40" s="229"/>
      <c r="E40" s="229"/>
      <c r="F40" s="229"/>
      <c r="G40" s="230" t="s">
        <v>2040</v>
      </c>
      <c r="H40" s="231" t="s">
        <v>2041</v>
      </c>
      <c r="I40" s="91"/>
      <c r="K40" s="85"/>
    </row>
    <row r="41" spans="1:11" ht="12.75">
      <c r="A41" s="234">
        <v>43</v>
      </c>
      <c r="B41" s="229">
        <v>10</v>
      </c>
      <c r="C41" s="229"/>
      <c r="D41" s="229"/>
      <c r="E41" s="229"/>
      <c r="F41" s="229"/>
      <c r="G41" s="230" t="s">
        <v>2040</v>
      </c>
      <c r="H41" s="231" t="s">
        <v>2041</v>
      </c>
      <c r="I41" s="91"/>
      <c r="K41" s="85"/>
    </row>
    <row r="42" spans="1:11" ht="12.75">
      <c r="A42" s="234">
        <v>52</v>
      </c>
      <c r="B42" s="229">
        <v>10</v>
      </c>
      <c r="C42" s="229"/>
      <c r="D42" s="229"/>
      <c r="E42" s="229"/>
      <c r="F42" s="229"/>
      <c r="G42" s="230" t="s">
        <v>2040</v>
      </c>
      <c r="H42" s="231" t="s">
        <v>2041</v>
      </c>
      <c r="I42" s="91"/>
      <c r="K42" s="85"/>
    </row>
    <row r="43" spans="1:11" ht="12.75">
      <c r="A43" s="234">
        <v>61</v>
      </c>
      <c r="B43" s="229">
        <v>10</v>
      </c>
      <c r="C43" s="229"/>
      <c r="D43" s="229"/>
      <c r="E43" s="229"/>
      <c r="F43" s="229"/>
      <c r="G43" s="230" t="s">
        <v>2040</v>
      </c>
      <c r="H43" s="231" t="s">
        <v>2041</v>
      </c>
      <c r="I43" s="91"/>
      <c r="K43" s="85"/>
    </row>
    <row r="44" spans="1:11" ht="12.75">
      <c r="A44" s="234">
        <v>71</v>
      </c>
      <c r="B44" s="229">
        <v>10</v>
      </c>
      <c r="C44" s="229"/>
      <c r="D44" s="229"/>
      <c r="E44" s="229"/>
      <c r="F44" s="229"/>
      <c r="G44" s="230" t="s">
        <v>2040</v>
      </c>
      <c r="H44" s="231" t="s">
        <v>2041</v>
      </c>
      <c r="I44" s="91"/>
      <c r="K44" s="85"/>
    </row>
    <row r="45" spans="1:11" ht="12.75">
      <c r="A45" s="234">
        <v>72</v>
      </c>
      <c r="B45" s="229">
        <v>10</v>
      </c>
      <c r="C45" s="229"/>
      <c r="D45" s="229"/>
      <c r="E45" s="229"/>
      <c r="F45" s="229"/>
      <c r="G45" s="230" t="s">
        <v>2040</v>
      </c>
      <c r="H45" s="231" t="s">
        <v>2041</v>
      </c>
      <c r="I45" s="91"/>
      <c r="K45" s="85"/>
    </row>
    <row r="46" spans="1:11" ht="12.75">
      <c r="A46" s="234">
        <v>108</v>
      </c>
      <c r="B46" s="229">
        <v>10</v>
      </c>
      <c r="C46" s="229"/>
      <c r="D46" s="229"/>
      <c r="E46" s="229"/>
      <c r="F46" s="229"/>
      <c r="G46" s="230" t="s">
        <v>2040</v>
      </c>
      <c r="H46" s="231" t="s">
        <v>2041</v>
      </c>
      <c r="I46" s="91"/>
      <c r="K46" s="85"/>
    </row>
    <row r="47" spans="1:11" ht="12.75">
      <c r="A47" s="234">
        <v>124</v>
      </c>
      <c r="B47" s="229">
        <v>60</v>
      </c>
      <c r="C47" s="229"/>
      <c r="D47" s="229"/>
      <c r="E47" s="229"/>
      <c r="F47" s="229"/>
      <c r="G47" s="230" t="s">
        <v>2042</v>
      </c>
      <c r="H47" s="231" t="s">
        <v>2041</v>
      </c>
      <c r="I47" s="91"/>
      <c r="K47" s="85"/>
    </row>
    <row r="48" spans="1:11" ht="12.75">
      <c r="A48" s="234">
        <v>10</v>
      </c>
      <c r="B48" s="229">
        <v>10</v>
      </c>
      <c r="C48" s="229"/>
      <c r="D48" s="229"/>
      <c r="E48" s="229"/>
      <c r="F48" s="229"/>
      <c r="G48" s="230" t="s">
        <v>2040</v>
      </c>
      <c r="H48" s="231" t="s">
        <v>2041</v>
      </c>
      <c r="I48" s="91"/>
      <c r="K48" s="85"/>
    </row>
    <row r="49" spans="1:11" ht="12.75">
      <c r="A49" s="234">
        <v>17</v>
      </c>
      <c r="B49" s="229">
        <v>60</v>
      </c>
      <c r="C49" s="229"/>
      <c r="D49" s="229"/>
      <c r="E49" s="229"/>
      <c r="F49" s="229"/>
      <c r="G49" s="230" t="s">
        <v>2042</v>
      </c>
      <c r="H49" s="231" t="s">
        <v>2041</v>
      </c>
      <c r="I49" s="91"/>
      <c r="K49" s="85"/>
    </row>
    <row r="50" spans="1:11" ht="12.75">
      <c r="A50" s="234">
        <v>109</v>
      </c>
      <c r="B50" s="229">
        <v>60</v>
      </c>
      <c r="C50" s="229"/>
      <c r="D50" s="229"/>
      <c r="E50" s="229"/>
      <c r="F50" s="229"/>
      <c r="G50" s="230" t="s">
        <v>2042</v>
      </c>
      <c r="H50" s="231" t="s">
        <v>2041</v>
      </c>
      <c r="I50" s="91"/>
      <c r="K50" s="85"/>
    </row>
    <row r="51" spans="1:11" ht="12.75">
      <c r="A51" s="234">
        <v>16</v>
      </c>
      <c r="B51" s="229">
        <v>10</v>
      </c>
      <c r="C51" s="229"/>
      <c r="D51" s="229"/>
      <c r="E51" s="229"/>
      <c r="F51" s="229"/>
      <c r="G51" s="230" t="s">
        <v>2040</v>
      </c>
      <c r="H51" s="231" t="s">
        <v>2043</v>
      </c>
      <c r="I51" s="91"/>
      <c r="K51" s="85"/>
    </row>
    <row r="52" spans="1:11" ht="12.75">
      <c r="A52" s="234">
        <v>17</v>
      </c>
      <c r="B52" s="229">
        <v>10</v>
      </c>
      <c r="C52" s="229"/>
      <c r="D52" s="229"/>
      <c r="E52" s="229"/>
      <c r="F52" s="229"/>
      <c r="G52" s="230" t="s">
        <v>2040</v>
      </c>
      <c r="H52" s="267" t="s">
        <v>2043</v>
      </c>
      <c r="I52" s="91"/>
      <c r="K52" s="85"/>
    </row>
    <row r="53" spans="1:11" ht="12.75">
      <c r="A53" s="234">
        <v>34</v>
      </c>
      <c r="B53" s="229">
        <v>10</v>
      </c>
      <c r="C53" s="229"/>
      <c r="D53" s="229"/>
      <c r="E53" s="229"/>
      <c r="F53" s="229"/>
      <c r="G53" s="230" t="s">
        <v>2040</v>
      </c>
      <c r="H53" s="267" t="s">
        <v>2043</v>
      </c>
      <c r="I53" s="91" t="str">
        <f>IF(A53="","",VLOOKUP(A53,Startlist!B:E,3,FALSE)&amp;" / "&amp;VLOOKUP(A53,Startlist!B:E,3,FALSE))</f>
        <v>Kristian Hallikmägi / Kristian Hallikmägi</v>
      </c>
      <c r="K53" s="85"/>
    </row>
    <row r="54" spans="1:11" ht="12.75">
      <c r="A54" s="234">
        <v>40</v>
      </c>
      <c r="B54" s="229">
        <v>10</v>
      </c>
      <c r="C54" s="229"/>
      <c r="D54" s="229"/>
      <c r="E54" s="229"/>
      <c r="F54" s="229"/>
      <c r="G54" s="230" t="s">
        <v>2040</v>
      </c>
      <c r="H54" s="267" t="s">
        <v>2043</v>
      </c>
      <c r="I54" s="91" t="str">
        <f>IF(A54="","",VLOOKUP(A54,Startlist!B:E,3,FALSE)&amp;" / "&amp;VLOOKUP(A54,Startlist!B:E,3,FALSE))</f>
        <v>Kevin Kangur / Kevin Kangur</v>
      </c>
      <c r="K54" s="85"/>
    </row>
    <row r="55" spans="1:11" ht="12.75">
      <c r="A55" s="234">
        <v>82</v>
      </c>
      <c r="B55" s="229">
        <v>10</v>
      </c>
      <c r="C55" s="229"/>
      <c r="D55" s="229"/>
      <c r="E55" s="229"/>
      <c r="F55" s="229"/>
      <c r="G55" s="230" t="s">
        <v>2040</v>
      </c>
      <c r="H55" s="267" t="s">
        <v>2043</v>
      </c>
      <c r="I55" s="91" t="str">
        <f>IF(A55="","",VLOOKUP(A55,Startlist!B:E,3,FALSE)&amp;" / "&amp;VLOOKUP(A55,Startlist!B:E,3,FALSE))</f>
        <v>Markus Laurimaa / Markus Laurimaa</v>
      </c>
      <c r="K55" s="85"/>
    </row>
    <row r="56" spans="1:11" ht="12.75">
      <c r="A56" s="234">
        <v>86</v>
      </c>
      <c r="B56" s="229">
        <v>10</v>
      </c>
      <c r="C56" s="229"/>
      <c r="D56" s="229"/>
      <c r="E56" s="229"/>
      <c r="F56" s="229"/>
      <c r="G56" s="230" t="s">
        <v>2040</v>
      </c>
      <c r="H56" s="267" t="s">
        <v>2043</v>
      </c>
      <c r="I56" s="91" t="str">
        <f>IF(A56="","",VLOOKUP(A56,Startlist!B:E,3,FALSE)&amp;" / "&amp;VLOOKUP(A56,Startlist!B:E,3,FALSE))</f>
        <v>Sulev Pärn / Sulev Pärn</v>
      </c>
      <c r="K56" s="85"/>
    </row>
    <row r="57" spans="1:11" ht="12.75">
      <c r="A57" s="234">
        <v>15</v>
      </c>
      <c r="B57" s="229">
        <v>10</v>
      </c>
      <c r="C57" s="229"/>
      <c r="D57" s="229"/>
      <c r="E57" s="229"/>
      <c r="F57" s="229"/>
      <c r="G57" s="230" t="s">
        <v>2040</v>
      </c>
      <c r="H57" s="267" t="s">
        <v>2043</v>
      </c>
      <c r="I57" s="91" t="str">
        <f>IF(A57="","",VLOOKUP(A57,Startlist!B:E,3,FALSE)&amp;" / "&amp;VLOOKUP(A57,Startlist!B:E,3,FALSE))</f>
        <v>Sebastian Kupri / Sebastian Kupri</v>
      </c>
      <c r="K57" s="85"/>
    </row>
    <row r="58" spans="1:11" ht="12.75">
      <c r="A58" s="234">
        <v>107</v>
      </c>
      <c r="B58" s="229">
        <v>10</v>
      </c>
      <c r="C58" s="229"/>
      <c r="D58" s="229"/>
      <c r="E58" s="229"/>
      <c r="F58" s="229"/>
      <c r="G58" s="230" t="s">
        <v>2040</v>
      </c>
      <c r="H58" s="267" t="s">
        <v>2043</v>
      </c>
      <c r="I58" s="91" t="str">
        <f>IF(A58="","",VLOOKUP(A58,Startlist!B:E,3,FALSE)&amp;" / "&amp;VLOOKUP(A58,Startlist!B:E,3,FALSE))</f>
        <v>Hardi Link / Hardi Link</v>
      </c>
      <c r="K58" s="85"/>
    </row>
    <row r="59" spans="1:11" ht="12.75">
      <c r="A59" s="234">
        <v>10</v>
      </c>
      <c r="B59" s="229">
        <v>10</v>
      </c>
      <c r="C59" s="229"/>
      <c r="D59" s="229"/>
      <c r="E59" s="229"/>
      <c r="F59" s="229"/>
      <c r="G59" s="230" t="s">
        <v>2040</v>
      </c>
      <c r="H59" s="267" t="s">
        <v>2043</v>
      </c>
      <c r="I59" s="91" t="str">
        <f>IF(A59="","",VLOOKUP(A59,Startlist!B:E,3,FALSE)&amp;" / "&amp;VLOOKUP(A59,Startlist!B:E,3,FALSE))</f>
        <v>Sander Mõik / Sander Mõik</v>
      </c>
      <c r="K59" s="85"/>
    </row>
    <row r="60" spans="1:11" ht="12.75">
      <c r="A60" s="234">
        <v>73</v>
      </c>
      <c r="B60" s="229">
        <v>10</v>
      </c>
      <c r="C60" s="229"/>
      <c r="D60" s="229"/>
      <c r="E60" s="229"/>
      <c r="F60" s="229"/>
      <c r="G60" s="230" t="s">
        <v>2040</v>
      </c>
      <c r="H60" s="267" t="s">
        <v>2043</v>
      </c>
      <c r="I60" s="91" t="str">
        <f>IF(A60="","",VLOOKUP(A60,Startlist!B:E,3,FALSE)&amp;" / "&amp;VLOOKUP(A60,Startlist!B:E,3,FALSE))</f>
        <v>Ken Liivrand / Ken Liivrand</v>
      </c>
      <c r="K60" s="85"/>
    </row>
    <row r="61" spans="1:11" ht="12.75">
      <c r="A61" s="234">
        <v>118</v>
      </c>
      <c r="B61" s="229">
        <v>10</v>
      </c>
      <c r="C61" s="229"/>
      <c r="D61" s="229"/>
      <c r="E61" s="229"/>
      <c r="F61" s="229"/>
      <c r="G61" s="230" t="s">
        <v>2040</v>
      </c>
      <c r="H61" s="267" t="s">
        <v>2043</v>
      </c>
      <c r="I61" s="91" t="str">
        <f>IF(A61="","",VLOOKUP(A61,Startlist!B:E,3,FALSE)&amp;" / "&amp;VLOOKUP(A61,Startlist!B:E,3,FALSE))</f>
        <v>Janar Eelmaa / Janar Eelmaa</v>
      </c>
      <c r="K61" s="85"/>
    </row>
    <row r="62" spans="1:11" ht="12.75">
      <c r="A62" s="234">
        <v>124</v>
      </c>
      <c r="B62" s="229">
        <v>10</v>
      </c>
      <c r="C62" s="229"/>
      <c r="D62" s="229"/>
      <c r="E62" s="229"/>
      <c r="F62" s="229"/>
      <c r="G62" s="230" t="s">
        <v>2040</v>
      </c>
      <c r="H62" s="267" t="s">
        <v>2043</v>
      </c>
      <c r="I62" s="91" t="str">
        <f>IF(A62="","",VLOOKUP(A62,Startlist!B:E,3,FALSE)&amp;" / "&amp;VLOOKUP(A62,Startlist!B:E,3,FALSE))</f>
        <v>Sten Mürkhain / Sten Mürkhain</v>
      </c>
      <c r="K62" s="85"/>
    </row>
    <row r="63" spans="1:11" ht="12.75">
      <c r="A63" s="234">
        <v>86</v>
      </c>
      <c r="B63" s="229">
        <v>60</v>
      </c>
      <c r="C63" s="229"/>
      <c r="D63" s="229"/>
      <c r="E63" s="229"/>
      <c r="F63" s="229"/>
      <c r="G63" s="230" t="s">
        <v>2042</v>
      </c>
      <c r="H63" s="231" t="s">
        <v>2043</v>
      </c>
      <c r="I63" s="91" t="str">
        <f>IF(A63="","",VLOOKUP(A63,Startlist!B:E,3,FALSE)&amp;" / "&amp;VLOOKUP(A63,Startlist!B:E,3,FALSE))</f>
        <v>Sulev Pärn / Sulev Pärn</v>
      </c>
      <c r="K63" s="85"/>
    </row>
    <row r="64" spans="1:11" ht="12.75">
      <c r="A64" s="234">
        <v>22</v>
      </c>
      <c r="B64" s="229">
        <v>10</v>
      </c>
      <c r="C64" s="229"/>
      <c r="D64" s="229"/>
      <c r="E64" s="229"/>
      <c r="F64" s="229"/>
      <c r="G64" s="230" t="s">
        <v>2040</v>
      </c>
      <c r="H64" s="267" t="s">
        <v>2043</v>
      </c>
      <c r="I64" s="91" t="str">
        <f>IF(A64="","",VLOOKUP(A64,Startlist!B:E,3,FALSE)&amp;" / "&amp;VLOOKUP(A64,Startlist!B:E,3,FALSE))</f>
        <v>Reio Metsla / Reio Metsla</v>
      </c>
      <c r="K64" s="85"/>
    </row>
    <row r="65" spans="1:11" ht="12.75">
      <c r="A65" s="234">
        <v>25</v>
      </c>
      <c r="B65" s="229">
        <v>10</v>
      </c>
      <c r="C65" s="229"/>
      <c r="D65" s="229"/>
      <c r="E65" s="229"/>
      <c r="F65" s="229"/>
      <c r="G65" s="230" t="s">
        <v>2040</v>
      </c>
      <c r="H65" s="267" t="s">
        <v>2043</v>
      </c>
      <c r="I65" s="91" t="str">
        <f>IF(A65="","",VLOOKUP(A65,Startlist!B:E,3,FALSE)&amp;" / "&amp;VLOOKUP(A65,Startlist!B:E,3,FALSE))</f>
        <v>Henri Ääremaa / Henri Ääremaa</v>
      </c>
      <c r="K65" s="85"/>
    </row>
    <row r="66" spans="1:11" ht="12.75">
      <c r="A66" s="234">
        <v>3</v>
      </c>
      <c r="B66" s="229">
        <v>10</v>
      </c>
      <c r="C66" s="229"/>
      <c r="D66" s="229"/>
      <c r="E66" s="229"/>
      <c r="F66" s="229"/>
      <c r="G66" s="230" t="s">
        <v>2040</v>
      </c>
      <c r="H66" s="267" t="s">
        <v>2043</v>
      </c>
      <c r="I66" s="91" t="str">
        <f>IF(A66="","",VLOOKUP(A66,Startlist!B:E,3,FALSE)&amp;" / "&amp;VLOOKUP(A66,Startlist!B:E,3,FALSE))</f>
        <v>Kaspar Kaasik / Kaspar Kaasik</v>
      </c>
      <c r="K66" s="85"/>
    </row>
    <row r="67" spans="1:11" ht="12.75">
      <c r="A67" s="234">
        <v>6</v>
      </c>
      <c r="B67" s="229">
        <v>10</v>
      </c>
      <c r="C67" s="229"/>
      <c r="D67" s="229"/>
      <c r="E67" s="229"/>
      <c r="F67" s="229"/>
      <c r="G67" s="230" t="s">
        <v>2040</v>
      </c>
      <c r="H67" s="267" t="s">
        <v>2043</v>
      </c>
      <c r="I67" s="91" t="str">
        <f>IF(A67="","",VLOOKUP(A67,Startlist!B:E,3,FALSE)&amp;" / "&amp;VLOOKUP(A67,Startlist!B:E,3,FALSE))</f>
        <v>Grete Mia Koha / Grete Mia Koha</v>
      </c>
      <c r="K67" s="85"/>
    </row>
    <row r="68" spans="1:11" ht="12.75">
      <c r="A68" s="234">
        <v>17</v>
      </c>
      <c r="B68" s="229">
        <v>10</v>
      </c>
      <c r="C68" s="229"/>
      <c r="D68" s="229"/>
      <c r="E68" s="229"/>
      <c r="F68" s="229"/>
      <c r="G68" s="230" t="s">
        <v>2040</v>
      </c>
      <c r="H68" s="267" t="s">
        <v>2043</v>
      </c>
      <c r="I68" s="91" t="str">
        <f>IF(A68="","",VLOOKUP(A68,Startlist!B:E,3,FALSE)&amp;" / "&amp;VLOOKUP(A68,Startlist!B:E,3,FALSE))</f>
        <v>Martaliisa Meindorf / Martaliisa Meindorf</v>
      </c>
      <c r="K68" s="85"/>
    </row>
    <row r="69" spans="1:11" ht="12.75">
      <c r="A69" s="234">
        <v>27</v>
      </c>
      <c r="B69" s="229">
        <v>10</v>
      </c>
      <c r="C69" s="229"/>
      <c r="D69" s="229"/>
      <c r="E69" s="229"/>
      <c r="F69" s="229"/>
      <c r="G69" s="230" t="s">
        <v>2040</v>
      </c>
      <c r="H69" s="267" t="s">
        <v>2043</v>
      </c>
      <c r="I69" s="91" t="str">
        <f>IF(A69="","",VLOOKUP(A69,Startlist!B:E,3,FALSE)&amp;" / "&amp;VLOOKUP(A69,Startlist!B:E,3,FALSE))</f>
        <v>Mattias Aivo Karik / Mattias Aivo Karik</v>
      </c>
      <c r="K69" s="85"/>
    </row>
    <row r="70" spans="1:11" ht="12.75">
      <c r="A70" s="234">
        <v>36</v>
      </c>
      <c r="B70" s="229">
        <v>10</v>
      </c>
      <c r="C70" s="229"/>
      <c r="D70" s="229"/>
      <c r="E70" s="229"/>
      <c r="F70" s="229"/>
      <c r="G70" s="230" t="s">
        <v>2040</v>
      </c>
      <c r="H70" s="267" t="s">
        <v>2043</v>
      </c>
      <c r="I70" s="91" t="str">
        <f>IF(A70="","",VLOOKUP(A70,Startlist!B:E,3,FALSE)&amp;" / "&amp;VLOOKUP(A70,Startlist!B:E,3,FALSE))</f>
        <v>Joosep Planken / Joosep Planken</v>
      </c>
      <c r="K70" s="85"/>
    </row>
    <row r="71" spans="1:11" ht="12.75">
      <c r="A71" s="234">
        <v>47</v>
      </c>
      <c r="B71" s="229">
        <v>10</v>
      </c>
      <c r="C71" s="229"/>
      <c r="D71" s="229"/>
      <c r="E71" s="229"/>
      <c r="F71" s="229"/>
      <c r="G71" s="230" t="s">
        <v>2040</v>
      </c>
      <c r="H71" s="267" t="s">
        <v>2043</v>
      </c>
      <c r="I71" s="91" t="str">
        <f>IF(A71="","",VLOOKUP(A71,Startlist!B:E,3,FALSE)&amp;" / "&amp;VLOOKUP(A71,Startlist!B:E,3,FALSE))</f>
        <v>Mirek Matikainen / Mirek Matikainen</v>
      </c>
      <c r="K71" s="85"/>
    </row>
    <row r="72" spans="1:11" ht="12.75">
      <c r="A72" s="234">
        <v>65</v>
      </c>
      <c r="B72" s="229">
        <v>10</v>
      </c>
      <c r="C72" s="229"/>
      <c r="D72" s="229"/>
      <c r="E72" s="229"/>
      <c r="F72" s="229"/>
      <c r="G72" s="230" t="s">
        <v>2040</v>
      </c>
      <c r="H72" s="267" t="s">
        <v>2043</v>
      </c>
      <c r="I72" s="91" t="str">
        <f>IF(A72="","",VLOOKUP(A72,Startlist!B:E,3,FALSE)&amp;" / "&amp;VLOOKUP(A72,Startlist!B:E,3,FALSE))</f>
        <v>Kevin Ruddi / Kevin Ruddi</v>
      </c>
      <c r="K72" s="85"/>
    </row>
    <row r="73" spans="1:11" ht="12.75">
      <c r="A73" s="234">
        <v>73</v>
      </c>
      <c r="B73" s="229">
        <v>10</v>
      </c>
      <c r="C73" s="229"/>
      <c r="D73" s="229"/>
      <c r="E73" s="229"/>
      <c r="F73" s="229"/>
      <c r="G73" s="230" t="s">
        <v>2040</v>
      </c>
      <c r="H73" s="267" t="s">
        <v>2043</v>
      </c>
      <c r="I73" s="91" t="str">
        <f>IF(A73="","",VLOOKUP(A73,Startlist!B:E,3,FALSE)&amp;" / "&amp;VLOOKUP(A73,Startlist!B:E,3,FALSE))</f>
        <v>Ken Liivrand / Ken Liivrand</v>
      </c>
      <c r="K73" s="85"/>
    </row>
    <row r="74" spans="1:11" ht="12.75">
      <c r="A74" s="234">
        <v>44</v>
      </c>
      <c r="B74" s="229">
        <v>60</v>
      </c>
      <c r="C74" s="229"/>
      <c r="D74" s="229"/>
      <c r="E74" s="229"/>
      <c r="F74" s="229"/>
      <c r="G74" s="230" t="s">
        <v>2042</v>
      </c>
      <c r="H74" s="231" t="s">
        <v>2043</v>
      </c>
      <c r="I74" s="91" t="str">
        <f>IF(A74="","",VLOOKUP(A74,Startlist!B:E,3,FALSE)&amp;" / "&amp;VLOOKUP(A74,Startlist!B:E,3,FALSE))</f>
        <v>Allar Õun / Allar Õun</v>
      </c>
      <c r="K74" s="85"/>
    </row>
    <row r="75" spans="1:11" ht="12.75">
      <c r="A75" s="234">
        <v>22</v>
      </c>
      <c r="B75" s="229">
        <v>10</v>
      </c>
      <c r="C75" s="229"/>
      <c r="D75" s="229"/>
      <c r="E75" s="229"/>
      <c r="F75" s="229"/>
      <c r="G75" s="230" t="s">
        <v>2040</v>
      </c>
      <c r="H75" s="267" t="s">
        <v>2043</v>
      </c>
      <c r="I75" s="91" t="str">
        <f>IF(A75="","",VLOOKUP(A75,Startlist!B:E,3,FALSE)&amp;" / "&amp;VLOOKUP(A75,Startlist!B:E,3,FALSE))</f>
        <v>Reio Metsla / Reio Metsla</v>
      </c>
      <c r="K75" s="85"/>
    </row>
    <row r="76" spans="1:11" ht="12.75">
      <c r="A76" s="234">
        <v>123</v>
      </c>
      <c r="B76" s="229">
        <v>10</v>
      </c>
      <c r="C76" s="229"/>
      <c r="D76" s="229"/>
      <c r="E76" s="229"/>
      <c r="F76" s="229"/>
      <c r="G76" s="230" t="s">
        <v>2040</v>
      </c>
      <c r="H76" s="267" t="s">
        <v>2043</v>
      </c>
      <c r="I76" s="91" t="str">
        <f>IF(A76="","",VLOOKUP(A76,Startlist!B:E,3,FALSE)&amp;" / "&amp;VLOOKUP(A76,Startlist!B:E,3,FALSE))</f>
        <v>Martin Ploom / Martin Ploom</v>
      </c>
      <c r="K76" s="85"/>
    </row>
    <row r="77" spans="1:11" ht="12.75">
      <c r="A77" s="234">
        <v>15</v>
      </c>
      <c r="B77" s="229">
        <v>10</v>
      </c>
      <c r="C77" s="229"/>
      <c r="D77" s="229"/>
      <c r="E77" s="229"/>
      <c r="F77" s="229"/>
      <c r="G77" s="230" t="s">
        <v>2040</v>
      </c>
      <c r="H77" s="267" t="s">
        <v>2043</v>
      </c>
      <c r="I77" s="91" t="str">
        <f>IF(A77="","",VLOOKUP(A77,Startlist!B:E,3,FALSE)&amp;" / "&amp;VLOOKUP(A77,Startlist!B:E,3,FALSE))</f>
        <v>Sebastian Kupri / Sebastian Kupri</v>
      </c>
      <c r="K77" s="85"/>
    </row>
    <row r="78" spans="1:11" ht="12.75">
      <c r="A78" s="234">
        <v>43</v>
      </c>
      <c r="B78" s="229">
        <v>10</v>
      </c>
      <c r="C78" s="229"/>
      <c r="D78" s="229"/>
      <c r="E78" s="229"/>
      <c r="F78" s="229"/>
      <c r="G78" s="230" t="s">
        <v>2040</v>
      </c>
      <c r="H78" s="267" t="s">
        <v>2043</v>
      </c>
      <c r="I78" s="91" t="str">
        <f>IF(A78="","",VLOOKUP(A78,Startlist!B:E,3,FALSE)&amp;" / "&amp;VLOOKUP(A78,Startlist!B:E,3,FALSE))</f>
        <v>Merkko Haljasmets / Merkko Haljasmets</v>
      </c>
      <c r="K78" s="85"/>
    </row>
    <row r="79" spans="1:11" ht="12.75">
      <c r="A79" s="234">
        <v>107</v>
      </c>
      <c r="B79" s="229">
        <v>10</v>
      </c>
      <c r="C79" s="229"/>
      <c r="D79" s="229"/>
      <c r="E79" s="229"/>
      <c r="F79" s="229"/>
      <c r="G79" s="230" t="s">
        <v>2040</v>
      </c>
      <c r="H79" s="267" t="s">
        <v>2043</v>
      </c>
      <c r="I79" s="91" t="str">
        <f>IF(A79="","",VLOOKUP(A79,Startlist!B:E,3,FALSE)&amp;" / "&amp;VLOOKUP(A79,Startlist!B:E,3,FALSE))</f>
        <v>Hardi Link / Hardi Link</v>
      </c>
      <c r="K79" s="85"/>
    </row>
    <row r="80" spans="1:11" ht="12.75">
      <c r="A80" s="234">
        <v>108</v>
      </c>
      <c r="B80" s="229">
        <v>10</v>
      </c>
      <c r="C80" s="229"/>
      <c r="D80" s="229"/>
      <c r="E80" s="229"/>
      <c r="F80" s="229"/>
      <c r="G80" s="230" t="s">
        <v>2040</v>
      </c>
      <c r="H80" s="267" t="s">
        <v>2043</v>
      </c>
      <c r="I80" s="91" t="str">
        <f>IF(A80="","",VLOOKUP(A80,Startlist!B:E,3,FALSE)&amp;" / "&amp;VLOOKUP(A80,Startlist!B:E,3,FALSE))</f>
        <v>Chris Männik / Chris Männik</v>
      </c>
      <c r="K80" s="85"/>
    </row>
    <row r="81" spans="1:11" ht="12.75">
      <c r="A81" s="234">
        <v>21</v>
      </c>
      <c r="B81" s="229">
        <v>10</v>
      </c>
      <c r="C81" s="229"/>
      <c r="D81" s="229"/>
      <c r="E81" s="229"/>
      <c r="F81" s="229"/>
      <c r="G81" s="230" t="s">
        <v>2040</v>
      </c>
      <c r="H81" s="267" t="s">
        <v>2043</v>
      </c>
      <c r="I81" s="91" t="str">
        <f>IF(A81="","",VLOOKUP(A81,Startlist!B:E,3,FALSE)&amp;" / "&amp;VLOOKUP(A81,Startlist!B:E,3,FALSE))</f>
        <v>Mairo Tiks / Mairo Tiks</v>
      </c>
      <c r="K81" s="85"/>
    </row>
    <row r="82" spans="1:11" ht="12.75">
      <c r="A82" s="234">
        <v>51</v>
      </c>
      <c r="B82" s="229">
        <v>10</v>
      </c>
      <c r="C82" s="229"/>
      <c r="D82" s="229"/>
      <c r="E82" s="229"/>
      <c r="F82" s="229"/>
      <c r="G82" s="230" t="s">
        <v>2040</v>
      </c>
      <c r="H82" s="267" t="s">
        <v>2043</v>
      </c>
      <c r="I82" s="91" t="str">
        <f>IF(A82="","",VLOOKUP(A82,Startlist!B:E,3,FALSE)&amp;" / "&amp;VLOOKUP(A82,Startlist!B:E,3,FALSE))</f>
        <v>Alex Raadik / Alex Raadik</v>
      </c>
      <c r="K82" s="85"/>
    </row>
    <row r="83" spans="1:11" ht="12.75">
      <c r="A83" s="234">
        <v>54</v>
      </c>
      <c r="B83" s="229">
        <v>10</v>
      </c>
      <c r="C83" s="229"/>
      <c r="D83" s="229"/>
      <c r="E83" s="229"/>
      <c r="F83" s="229"/>
      <c r="G83" s="230" t="s">
        <v>2040</v>
      </c>
      <c r="H83" s="267" t="s">
        <v>2043</v>
      </c>
      <c r="I83" s="91" t="str">
        <f>IF(A83="","",VLOOKUP(A83,Startlist!B:E,3,FALSE)&amp;" / "&amp;VLOOKUP(A83,Startlist!B:E,3,FALSE))</f>
        <v>Harold Vilson / Harold Vilson</v>
      </c>
      <c r="K83" s="85"/>
    </row>
    <row r="84" spans="1:11" ht="12.75">
      <c r="A84" s="234">
        <v>84</v>
      </c>
      <c r="B84" s="229">
        <v>10</v>
      </c>
      <c r="C84" s="229"/>
      <c r="D84" s="229"/>
      <c r="E84" s="229"/>
      <c r="F84" s="229"/>
      <c r="G84" s="230" t="s">
        <v>2040</v>
      </c>
      <c r="H84" s="267" t="s">
        <v>2043</v>
      </c>
      <c r="I84" s="91" t="str">
        <f>IF(A84="","",VLOOKUP(A84,Startlist!B:E,3,FALSE)&amp;" / "&amp;VLOOKUP(A84,Startlist!B:E,3,FALSE))</f>
        <v>Atis Priedolins / Atis Priedolins</v>
      </c>
      <c r="K84" s="85"/>
    </row>
    <row r="85" spans="1:11" ht="12.75">
      <c r="A85" s="234">
        <v>87</v>
      </c>
      <c r="B85" s="229">
        <v>10</v>
      </c>
      <c r="C85" s="229"/>
      <c r="D85" s="229"/>
      <c r="E85" s="229"/>
      <c r="F85" s="229"/>
      <c r="G85" s="230" t="s">
        <v>2040</v>
      </c>
      <c r="H85" s="267" t="s">
        <v>2043</v>
      </c>
      <c r="I85" s="91" t="str">
        <f>IF(A85="","",VLOOKUP(A85,Startlist!B:E,3,FALSE)&amp;" / "&amp;VLOOKUP(A85,Startlist!B:E,3,FALSE))</f>
        <v>Jaak Riisberg / Jaak Riisberg</v>
      </c>
      <c r="K85" s="85"/>
    </row>
    <row r="86" spans="1:11" ht="12.75">
      <c r="A86" s="234">
        <v>40</v>
      </c>
      <c r="B86" s="229">
        <v>10</v>
      </c>
      <c r="C86" s="229"/>
      <c r="D86" s="229"/>
      <c r="E86" s="229"/>
      <c r="F86" s="229"/>
      <c r="G86" s="230" t="s">
        <v>2040</v>
      </c>
      <c r="H86" s="267" t="s">
        <v>2043</v>
      </c>
      <c r="I86" s="91" t="str">
        <f>IF(A86="","",VLOOKUP(A86,Startlist!B:E,3,FALSE)&amp;" / "&amp;VLOOKUP(A86,Startlist!B:E,3,FALSE))</f>
        <v>Kevin Kangur / Kevin Kangur</v>
      </c>
      <c r="K86" s="85"/>
    </row>
    <row r="87" spans="1:11" ht="12.75">
      <c r="A87" s="234">
        <v>22</v>
      </c>
      <c r="B87" s="229">
        <v>10</v>
      </c>
      <c r="C87" s="229"/>
      <c r="D87" s="229"/>
      <c r="E87" s="229"/>
      <c r="F87" s="229"/>
      <c r="G87" s="230" t="s">
        <v>2040</v>
      </c>
      <c r="H87" s="267" t="s">
        <v>2043</v>
      </c>
      <c r="I87" s="91" t="str">
        <f>IF(A87="","",VLOOKUP(A87,Startlist!B:E,3,FALSE)&amp;" / "&amp;VLOOKUP(A87,Startlist!B:E,3,FALSE))</f>
        <v>Reio Metsla / Reio Metsla</v>
      </c>
      <c r="K87" s="85"/>
    </row>
    <row r="88" spans="1:11" ht="12.75">
      <c r="A88" s="234">
        <v>123</v>
      </c>
      <c r="B88" s="229">
        <v>10</v>
      </c>
      <c r="C88" s="229"/>
      <c r="D88" s="229"/>
      <c r="E88" s="229"/>
      <c r="F88" s="229"/>
      <c r="G88" s="230" t="s">
        <v>2040</v>
      </c>
      <c r="H88" s="267" t="s">
        <v>2043</v>
      </c>
      <c r="I88" s="91" t="str">
        <f>IF(A88="","",VLOOKUP(A88,Startlist!B:E,3,FALSE)&amp;" / "&amp;VLOOKUP(A88,Startlist!B:E,3,FALSE))</f>
        <v>Martin Ploom / Martin Ploom</v>
      </c>
      <c r="K88" s="85"/>
    </row>
    <row r="89" spans="1:11" ht="12.75">
      <c r="A89" s="234">
        <v>4</v>
      </c>
      <c r="B89" s="229">
        <v>10</v>
      </c>
      <c r="C89" s="229"/>
      <c r="D89" s="229"/>
      <c r="E89" s="229"/>
      <c r="F89" s="229"/>
      <c r="G89" s="230" t="s">
        <v>2040</v>
      </c>
      <c r="H89" s="267" t="s">
        <v>2043</v>
      </c>
      <c r="I89" s="91" t="str">
        <f>IF(A89="","",VLOOKUP(A89,Startlist!B:E,3,FALSE)&amp;" / "&amp;VLOOKUP(A89,Startlist!B:E,3,FALSE))</f>
        <v>Mart Sermann / Mart Sermann</v>
      </c>
      <c r="K89" s="85"/>
    </row>
    <row r="90" spans="1:11" ht="12.75">
      <c r="A90" s="234">
        <v>16</v>
      </c>
      <c r="B90" s="229">
        <v>10</v>
      </c>
      <c r="C90" s="229"/>
      <c r="D90" s="229"/>
      <c r="E90" s="229"/>
      <c r="F90" s="229"/>
      <c r="G90" s="230" t="s">
        <v>2040</v>
      </c>
      <c r="H90" s="267" t="s">
        <v>2043</v>
      </c>
      <c r="I90" s="91" t="str">
        <f>IF(A90="","",VLOOKUP(A90,Startlist!B:E,3,FALSE)&amp;" / "&amp;VLOOKUP(A90,Startlist!B:E,3,FALSE))</f>
        <v>Kerli Vilu / Kerli Vilu</v>
      </c>
      <c r="K90" s="85"/>
    </row>
    <row r="91" spans="1:11" ht="12.75">
      <c r="A91" s="234">
        <v>47</v>
      </c>
      <c r="B91" s="229">
        <v>20</v>
      </c>
      <c r="C91" s="229"/>
      <c r="D91" s="229"/>
      <c r="E91" s="229"/>
      <c r="F91" s="229"/>
      <c r="G91" s="230" t="s">
        <v>2040</v>
      </c>
      <c r="H91" s="267" t="s">
        <v>2043</v>
      </c>
      <c r="I91" s="91" t="str">
        <f>IF(A91="","",VLOOKUP(A91,Startlist!B:E,3,FALSE)&amp;" / "&amp;VLOOKUP(A91,Startlist!B:E,3,FALSE))</f>
        <v>Mirek Matikainen / Mirek Matikainen</v>
      </c>
      <c r="K91" s="85"/>
    </row>
    <row r="92" spans="1:11" ht="12.75">
      <c r="A92" s="234">
        <v>70</v>
      </c>
      <c r="B92" s="229">
        <v>20</v>
      </c>
      <c r="C92" s="229"/>
      <c r="D92" s="229"/>
      <c r="E92" s="229"/>
      <c r="F92" s="229"/>
      <c r="G92" s="230" t="s">
        <v>2040</v>
      </c>
      <c r="H92" s="267" t="s">
        <v>2043</v>
      </c>
      <c r="I92" s="91" t="str">
        <f>IF(A92="","",VLOOKUP(A92,Startlist!B:E,3,FALSE)&amp;" / "&amp;VLOOKUP(A92,Startlist!B:E,3,FALSE))</f>
        <v>Margo Lipp / Margo Lipp</v>
      </c>
      <c r="K92" s="85"/>
    </row>
    <row r="93" spans="1:11" ht="12.75">
      <c r="A93" s="234">
        <v>102</v>
      </c>
      <c r="B93" s="229">
        <v>10</v>
      </c>
      <c r="C93" s="229"/>
      <c r="D93" s="229"/>
      <c r="E93" s="229"/>
      <c r="F93" s="229"/>
      <c r="G93" s="230" t="s">
        <v>2040</v>
      </c>
      <c r="H93" s="267" t="s">
        <v>2043</v>
      </c>
      <c r="I93" s="91" t="str">
        <f>IF(A93="","",VLOOKUP(A93,Startlist!B:E,3,FALSE)&amp;" / "&amp;VLOOKUP(A93,Startlist!B:E,3,FALSE))</f>
        <v>Jarmo Lige / Jarmo Lige</v>
      </c>
      <c r="K93" s="85"/>
    </row>
    <row r="94" spans="1:11" ht="12.75">
      <c r="A94" s="234">
        <v>3</v>
      </c>
      <c r="B94" s="229">
        <v>10</v>
      </c>
      <c r="C94" s="229"/>
      <c r="D94" s="229"/>
      <c r="E94" s="229"/>
      <c r="F94" s="229"/>
      <c r="G94" s="230" t="s">
        <v>2040</v>
      </c>
      <c r="H94" s="267" t="s">
        <v>2043</v>
      </c>
      <c r="I94" s="91" t="str">
        <f>IF(A94="","",VLOOKUP(A94,Startlist!B:E,3,FALSE)&amp;" / "&amp;VLOOKUP(A94,Startlist!B:E,3,FALSE))</f>
        <v>Kaspar Kaasik / Kaspar Kaasik</v>
      </c>
      <c r="K94" s="85"/>
    </row>
    <row r="95" spans="1:11" ht="12.75">
      <c r="A95" s="234">
        <v>15</v>
      </c>
      <c r="B95" s="229">
        <v>10</v>
      </c>
      <c r="C95" s="229"/>
      <c r="D95" s="229"/>
      <c r="E95" s="229"/>
      <c r="F95" s="229"/>
      <c r="G95" s="230" t="s">
        <v>2040</v>
      </c>
      <c r="H95" s="267" t="s">
        <v>2043</v>
      </c>
      <c r="I95" s="91" t="str">
        <f>IF(A95="","",VLOOKUP(A95,Startlist!B:E,3,FALSE)&amp;" / "&amp;VLOOKUP(A95,Startlist!B:E,3,FALSE))</f>
        <v>Sebastian Kupri / Sebastian Kupri</v>
      </c>
      <c r="K95" s="85"/>
    </row>
    <row r="96" spans="1:11" ht="12.75">
      <c r="A96" s="234">
        <v>27</v>
      </c>
      <c r="B96" s="229">
        <v>10</v>
      </c>
      <c r="C96" s="229"/>
      <c r="D96" s="229"/>
      <c r="E96" s="229"/>
      <c r="F96" s="229"/>
      <c r="G96" s="230" t="s">
        <v>2040</v>
      </c>
      <c r="H96" s="267" t="s">
        <v>2043</v>
      </c>
      <c r="I96" s="91" t="str">
        <f>IF(A96="","",VLOOKUP(A96,Startlist!B:E,3,FALSE)&amp;" / "&amp;VLOOKUP(A96,Startlist!B:E,3,FALSE))</f>
        <v>Mattias Aivo Karik / Mattias Aivo Karik</v>
      </c>
      <c r="K96" s="85"/>
    </row>
    <row r="97" spans="1:11" ht="12.75">
      <c r="A97" s="234">
        <v>86</v>
      </c>
      <c r="B97" s="229">
        <v>10</v>
      </c>
      <c r="C97" s="229"/>
      <c r="D97" s="229"/>
      <c r="E97" s="229"/>
      <c r="F97" s="229"/>
      <c r="G97" s="230" t="s">
        <v>2040</v>
      </c>
      <c r="H97" s="267" t="s">
        <v>2043</v>
      </c>
      <c r="I97" s="91" t="str">
        <f>IF(A97="","",VLOOKUP(A97,Startlist!B:E,3,FALSE)&amp;" / "&amp;VLOOKUP(A97,Startlist!B:E,3,FALSE))</f>
        <v>Sulev Pärn / Sulev Pärn</v>
      </c>
      <c r="K97" s="85"/>
    </row>
    <row r="98" spans="1:11" ht="12.75">
      <c r="A98" s="234">
        <v>103</v>
      </c>
      <c r="B98" s="229">
        <v>10</v>
      </c>
      <c r="C98" s="229"/>
      <c r="D98" s="229"/>
      <c r="E98" s="229"/>
      <c r="F98" s="229"/>
      <c r="G98" s="230" t="s">
        <v>2040</v>
      </c>
      <c r="H98" s="267" t="s">
        <v>2043</v>
      </c>
      <c r="I98" s="91" t="str">
        <f>IF(A98="","",VLOOKUP(A98,Startlist!B:E,3,FALSE)&amp;" / "&amp;VLOOKUP(A98,Startlist!B:E,3,FALSE))</f>
        <v>Juhan Oks / Juhan Oks</v>
      </c>
      <c r="K98" s="85"/>
    </row>
    <row r="99" spans="1:11" ht="12.75">
      <c r="A99" s="234">
        <v>118</v>
      </c>
      <c r="B99" s="229">
        <v>10</v>
      </c>
      <c r="C99" s="229"/>
      <c r="D99" s="229"/>
      <c r="E99" s="229"/>
      <c r="F99" s="229"/>
      <c r="G99" s="230" t="s">
        <v>2040</v>
      </c>
      <c r="H99" s="267" t="s">
        <v>2043</v>
      </c>
      <c r="I99" s="91" t="str">
        <f>IF(A99="","",VLOOKUP(A99,Startlist!B:E,3,FALSE)&amp;" / "&amp;VLOOKUP(A99,Startlist!B:E,3,FALSE))</f>
        <v>Janar Eelmaa / Janar Eelmaa</v>
      </c>
      <c r="K99" s="85"/>
    </row>
    <row r="100" spans="1:11" ht="12.75">
      <c r="A100" s="234">
        <v>50</v>
      </c>
      <c r="B100" s="229">
        <v>60</v>
      </c>
      <c r="C100" s="229"/>
      <c r="D100" s="229"/>
      <c r="E100" s="229"/>
      <c r="F100" s="229"/>
      <c r="G100" s="230" t="s">
        <v>2042</v>
      </c>
      <c r="H100" s="231" t="s">
        <v>2043</v>
      </c>
      <c r="I100" s="91" t="str">
        <f>IF(A100="","",VLOOKUP(A100,Startlist!B:E,3,FALSE)&amp;" / "&amp;VLOOKUP(A100,Startlist!B:E,3,FALSE))</f>
        <v>Vahur Mäesalu / Vahur Mäesalu</v>
      </c>
      <c r="K100" s="85"/>
    </row>
    <row r="101" spans="1:11" ht="12.75">
      <c r="A101" s="234">
        <v>87</v>
      </c>
      <c r="B101" s="229">
        <v>10</v>
      </c>
      <c r="C101" s="229"/>
      <c r="D101" s="229"/>
      <c r="E101" s="229"/>
      <c r="F101" s="229"/>
      <c r="G101" s="230" t="s">
        <v>2040</v>
      </c>
      <c r="H101" s="267" t="s">
        <v>2043</v>
      </c>
      <c r="I101" s="91" t="str">
        <f>IF(A101="","",VLOOKUP(A101,Startlist!B:E,3,FALSE)&amp;" / "&amp;VLOOKUP(A101,Startlist!B:E,3,FALSE))</f>
        <v>Jaak Riisberg / Jaak Riisberg</v>
      </c>
      <c r="K101" s="85"/>
    </row>
    <row r="102" spans="1:11" ht="12.75">
      <c r="A102" s="234">
        <v>95</v>
      </c>
      <c r="B102" s="229">
        <v>10</v>
      </c>
      <c r="C102" s="229"/>
      <c r="D102" s="229"/>
      <c r="E102" s="229"/>
      <c r="F102" s="229"/>
      <c r="G102" s="230" t="s">
        <v>2040</v>
      </c>
      <c r="H102" s="267" t="s">
        <v>2043</v>
      </c>
      <c r="I102" s="91" t="str">
        <f>IF(A102="","",VLOOKUP(A102,Startlist!B:E,3,FALSE)&amp;" / "&amp;VLOOKUP(A102,Startlist!B:E,3,FALSE))</f>
        <v>Mirell Hintser / Mirell Hintser</v>
      </c>
      <c r="K102" s="85"/>
    </row>
    <row r="103" spans="1:11" ht="12.75">
      <c r="A103" s="234">
        <v>45</v>
      </c>
      <c r="B103" s="229">
        <v>30</v>
      </c>
      <c r="C103" s="229"/>
      <c r="D103" s="229"/>
      <c r="E103" s="229"/>
      <c r="F103" s="229"/>
      <c r="G103" s="230" t="s">
        <v>2040</v>
      </c>
      <c r="H103" s="231" t="s">
        <v>2043</v>
      </c>
      <c r="I103" s="91" t="str">
        <f>IF(A103="","",VLOOKUP(A103,Startlist!B:E,3,FALSE)&amp;" / "&amp;VLOOKUP(A103,Startlist!B:E,3,FALSE))</f>
        <v>Martin Kutser / Martin Kutser</v>
      </c>
      <c r="K103" s="85"/>
    </row>
    <row r="104" spans="1:11" ht="12.75">
      <c r="A104" s="234">
        <v>22</v>
      </c>
      <c r="B104" s="229">
        <v>10</v>
      </c>
      <c r="C104" s="229"/>
      <c r="D104" s="229"/>
      <c r="E104" s="229"/>
      <c r="F104" s="229"/>
      <c r="G104" s="230" t="s">
        <v>2040</v>
      </c>
      <c r="H104" s="231" t="s">
        <v>2044</v>
      </c>
      <c r="I104" s="91" t="str">
        <f>IF(A104="","",VLOOKUP(A104,Startlist!B:E,3,FALSE)&amp;" / "&amp;VLOOKUP(A104,Startlist!B:E,3,FALSE))</f>
        <v>Reio Metsla / Reio Metsla</v>
      </c>
      <c r="K104" s="85"/>
    </row>
    <row r="105" spans="1:11" ht="12.75">
      <c r="A105" s="234">
        <v>123</v>
      </c>
      <c r="B105" s="229">
        <v>10</v>
      </c>
      <c r="C105" s="229"/>
      <c r="D105" s="229"/>
      <c r="E105" s="229"/>
      <c r="F105" s="229"/>
      <c r="G105" s="230" t="s">
        <v>2040</v>
      </c>
      <c r="H105" s="267" t="s">
        <v>2044</v>
      </c>
      <c r="I105" s="91" t="str">
        <f>IF(A105="","",VLOOKUP(A105,Startlist!B:E,3,FALSE)&amp;" / "&amp;VLOOKUP(A105,Startlist!B:E,3,FALSE))</f>
        <v>Martin Ploom / Martin Ploom</v>
      </c>
      <c r="K105" s="85"/>
    </row>
    <row r="106" spans="1:11" ht="12.75">
      <c r="A106" s="234">
        <v>121</v>
      </c>
      <c r="B106" s="229">
        <v>10</v>
      </c>
      <c r="C106" s="229"/>
      <c r="D106" s="229"/>
      <c r="E106" s="229"/>
      <c r="F106" s="229"/>
      <c r="G106" s="230" t="s">
        <v>2040</v>
      </c>
      <c r="H106" s="267" t="s">
        <v>2044</v>
      </c>
      <c r="I106" s="91" t="str">
        <f>IF(A106="","",VLOOKUP(A106,Startlist!B:E,3,FALSE)&amp;" / "&amp;VLOOKUP(A106,Startlist!B:E,3,FALSE))</f>
        <v>Marco Metsmaa / Marco Metsmaa</v>
      </c>
      <c r="K106" s="85"/>
    </row>
    <row r="107" spans="1:11" ht="12.75">
      <c r="A107" s="234">
        <v>124</v>
      </c>
      <c r="B107" s="229">
        <v>10</v>
      </c>
      <c r="C107" s="229"/>
      <c r="D107" s="229"/>
      <c r="E107" s="229"/>
      <c r="F107" s="229"/>
      <c r="G107" s="230" t="s">
        <v>2040</v>
      </c>
      <c r="H107" s="267" t="s">
        <v>2044</v>
      </c>
      <c r="I107" s="91" t="str">
        <f>IF(A107="","",VLOOKUP(A107,Startlist!B:E,3,FALSE)&amp;" / "&amp;VLOOKUP(A107,Startlist!B:E,3,FALSE))</f>
        <v>Sten Mürkhain / Sten Mürkhain</v>
      </c>
      <c r="K107" s="85"/>
    </row>
    <row r="108" spans="1:11" ht="12.75">
      <c r="A108" s="234">
        <v>4</v>
      </c>
      <c r="B108" s="229">
        <v>10</v>
      </c>
      <c r="C108" s="229"/>
      <c r="D108" s="229"/>
      <c r="E108" s="229"/>
      <c r="F108" s="229"/>
      <c r="G108" s="230" t="s">
        <v>2040</v>
      </c>
      <c r="H108" s="267" t="s">
        <v>2044</v>
      </c>
      <c r="I108" s="91" t="str">
        <f>IF(A108="","",VLOOKUP(A108,Startlist!B:E,3,FALSE)&amp;" / "&amp;VLOOKUP(A108,Startlist!B:E,3,FALSE))</f>
        <v>Mart Sermann / Mart Sermann</v>
      </c>
      <c r="K108" s="85"/>
    </row>
    <row r="109" spans="1:11" ht="12.75">
      <c r="A109" s="234">
        <v>15</v>
      </c>
      <c r="B109" s="229">
        <v>10</v>
      </c>
      <c r="C109" s="229"/>
      <c r="D109" s="229"/>
      <c r="E109" s="229"/>
      <c r="F109" s="229"/>
      <c r="G109" s="230" t="s">
        <v>2040</v>
      </c>
      <c r="H109" s="267" t="s">
        <v>2044</v>
      </c>
      <c r="I109" s="91" t="str">
        <f>IF(A109="","",VLOOKUP(A109,Startlist!B:E,3,FALSE)&amp;" / "&amp;VLOOKUP(A109,Startlist!B:E,3,FALSE))</f>
        <v>Sebastian Kupri / Sebastian Kupri</v>
      </c>
      <c r="K109" s="85"/>
    </row>
    <row r="110" spans="1:11" ht="12.75">
      <c r="A110" s="234">
        <v>70</v>
      </c>
      <c r="B110" s="229">
        <v>10</v>
      </c>
      <c r="C110" s="229"/>
      <c r="D110" s="229"/>
      <c r="E110" s="229"/>
      <c r="F110" s="229"/>
      <c r="G110" s="230" t="s">
        <v>2040</v>
      </c>
      <c r="H110" s="267" t="s">
        <v>2044</v>
      </c>
      <c r="I110" s="91" t="str">
        <f>IF(A110="","",VLOOKUP(A110,Startlist!B:E,3,FALSE)&amp;" / "&amp;VLOOKUP(A110,Startlist!B:E,3,FALSE))</f>
        <v>Margo Lipp / Margo Lipp</v>
      </c>
      <c r="K110" s="85"/>
    </row>
    <row r="111" spans="1:11" ht="12.75">
      <c r="A111" s="234">
        <v>1</v>
      </c>
      <c r="B111" s="229">
        <v>10</v>
      </c>
      <c r="C111" s="229"/>
      <c r="D111" s="229"/>
      <c r="E111" s="229"/>
      <c r="F111" s="229"/>
      <c r="G111" s="230" t="s">
        <v>2040</v>
      </c>
      <c r="H111" s="267" t="s">
        <v>2044</v>
      </c>
      <c r="I111" s="91" t="str">
        <f>IF(A111="","",VLOOKUP(A111,Startlist!B:E,3,FALSE)&amp;" / "&amp;VLOOKUP(A111,Startlist!B:E,3,FALSE))</f>
        <v>Henry Heinam / Henry Heinam</v>
      </c>
      <c r="K111" s="85"/>
    </row>
    <row r="112" spans="1:11" ht="12.75">
      <c r="A112" s="234">
        <v>118</v>
      </c>
      <c r="B112" s="229">
        <v>10</v>
      </c>
      <c r="C112" s="229"/>
      <c r="D112" s="229"/>
      <c r="E112" s="229"/>
      <c r="F112" s="229"/>
      <c r="G112" s="230" t="s">
        <v>2040</v>
      </c>
      <c r="H112" s="267" t="s">
        <v>2044</v>
      </c>
      <c r="I112" s="91" t="str">
        <f>IF(A112="","",VLOOKUP(A112,Startlist!B:E,3,FALSE)&amp;" / "&amp;VLOOKUP(A112,Startlist!B:E,3,FALSE))</f>
        <v>Janar Eelmaa / Janar Eelmaa</v>
      </c>
      <c r="K112" s="85"/>
    </row>
    <row r="113" spans="1:11" ht="12.75">
      <c r="A113" s="234">
        <v>123</v>
      </c>
      <c r="B113" s="229">
        <v>10</v>
      </c>
      <c r="C113" s="229"/>
      <c r="D113" s="229"/>
      <c r="E113" s="229"/>
      <c r="F113" s="229"/>
      <c r="G113" s="230" t="s">
        <v>2040</v>
      </c>
      <c r="H113" s="267" t="s">
        <v>2044</v>
      </c>
      <c r="I113" s="91" t="str">
        <f>IF(A113="","",VLOOKUP(A113,Startlist!B:E,3,FALSE)&amp;" / "&amp;VLOOKUP(A113,Startlist!B:E,3,FALSE))</f>
        <v>Martin Ploom / Martin Ploom</v>
      </c>
      <c r="K113" s="85"/>
    </row>
    <row r="114" spans="1:11" ht="12.75">
      <c r="A114" s="234">
        <v>128</v>
      </c>
      <c r="B114" s="229">
        <v>20</v>
      </c>
      <c r="C114" s="229"/>
      <c r="D114" s="229"/>
      <c r="E114" s="229"/>
      <c r="F114" s="229"/>
      <c r="G114" s="230" t="s">
        <v>2040</v>
      </c>
      <c r="H114" s="267" t="s">
        <v>2044</v>
      </c>
      <c r="I114" s="91" t="str">
        <f>IF(A114="","",VLOOKUP(A114,Startlist!B:E,3,FALSE)&amp;" / "&amp;VLOOKUP(A114,Startlist!B:E,3,FALSE))</f>
        <v>Rain Kuuskmann / Rain Kuuskmann</v>
      </c>
      <c r="K114" s="85"/>
    </row>
    <row r="115" spans="1:11" ht="12.75">
      <c r="A115" s="234">
        <v>65</v>
      </c>
      <c r="B115" s="229">
        <v>10</v>
      </c>
      <c r="C115" s="229"/>
      <c r="D115" s="229"/>
      <c r="E115" s="229"/>
      <c r="F115" s="229"/>
      <c r="G115" s="230" t="s">
        <v>2040</v>
      </c>
      <c r="H115" s="267" t="s">
        <v>2044</v>
      </c>
      <c r="I115" s="91" t="str">
        <f>IF(A115="","",VLOOKUP(A115,Startlist!B:E,3,FALSE)&amp;" / "&amp;VLOOKUP(A115,Startlist!B:E,3,FALSE))</f>
        <v>Kevin Ruddi / Kevin Ruddi</v>
      </c>
      <c r="K115" s="85"/>
    </row>
    <row r="116" spans="1:11" ht="12.75">
      <c r="A116" s="234">
        <v>104</v>
      </c>
      <c r="B116" s="229">
        <v>10</v>
      </c>
      <c r="C116" s="229"/>
      <c r="D116" s="229"/>
      <c r="E116" s="229"/>
      <c r="F116" s="229"/>
      <c r="G116" s="230" t="s">
        <v>2040</v>
      </c>
      <c r="H116" s="267" t="s">
        <v>2044</v>
      </c>
      <c r="I116" s="91" t="str">
        <f>IF(A116="","",VLOOKUP(A116,Startlist!B:E,3,FALSE)&amp;" / "&amp;VLOOKUP(A116,Startlist!B:E,3,FALSE))</f>
        <v>Romet Liiv / Romet Liiv</v>
      </c>
      <c r="K116" s="85"/>
    </row>
    <row r="117" spans="1:11" ht="12.75">
      <c r="A117" s="234">
        <v>114</v>
      </c>
      <c r="B117" s="229">
        <v>20</v>
      </c>
      <c r="C117" s="229"/>
      <c r="D117" s="229"/>
      <c r="E117" s="229"/>
      <c r="F117" s="229"/>
      <c r="G117" s="230" t="s">
        <v>2040</v>
      </c>
      <c r="H117" s="267" t="s">
        <v>2044</v>
      </c>
      <c r="I117" s="91" t="str">
        <f>IF(A117="","",VLOOKUP(A117,Startlist!B:E,3,FALSE)&amp;" / "&amp;VLOOKUP(A117,Startlist!B:E,3,FALSE))</f>
        <v>Kristjan Vidder / Kristjan Vidder</v>
      </c>
      <c r="K117" s="85"/>
    </row>
    <row r="118" spans="1:11" ht="12.75">
      <c r="A118" s="234">
        <v>123</v>
      </c>
      <c r="B118" s="229">
        <v>10</v>
      </c>
      <c r="C118" s="229"/>
      <c r="D118" s="229"/>
      <c r="E118" s="229"/>
      <c r="F118" s="229"/>
      <c r="G118" s="230" t="s">
        <v>2040</v>
      </c>
      <c r="H118" s="267" t="s">
        <v>2044</v>
      </c>
      <c r="I118" s="91" t="str">
        <f>IF(A118="","",VLOOKUP(A118,Startlist!B:E,3,FALSE)&amp;" / "&amp;VLOOKUP(A118,Startlist!B:E,3,FALSE))</f>
        <v>Martin Ploom / Martin Ploom</v>
      </c>
      <c r="K118" s="85"/>
    </row>
    <row r="119" spans="1:11" ht="12.75">
      <c r="A119" s="234">
        <v>22</v>
      </c>
      <c r="B119" s="229">
        <v>10</v>
      </c>
      <c r="C119" s="229"/>
      <c r="D119" s="229"/>
      <c r="E119" s="229"/>
      <c r="F119" s="229"/>
      <c r="G119" s="230" t="s">
        <v>2040</v>
      </c>
      <c r="H119" s="267" t="s">
        <v>2044</v>
      </c>
      <c r="I119" s="91" t="str">
        <f>IF(A119="","",VLOOKUP(A119,Startlist!B:E,3,FALSE)&amp;" / "&amp;VLOOKUP(A119,Startlist!B:E,3,FALSE))</f>
        <v>Reio Metsla / Reio Metsla</v>
      </c>
      <c r="K119" s="85"/>
    </row>
    <row r="120" spans="1:11" ht="12.75">
      <c r="A120" s="234">
        <v>113</v>
      </c>
      <c r="B120" s="229">
        <v>10</v>
      </c>
      <c r="C120" s="229"/>
      <c r="D120" s="229"/>
      <c r="E120" s="229"/>
      <c r="F120" s="229"/>
      <c r="G120" s="230" t="s">
        <v>2040</v>
      </c>
      <c r="H120" s="267" t="s">
        <v>2044</v>
      </c>
      <c r="I120" s="91" t="str">
        <f>IF(A120="","",VLOOKUP(A120,Startlist!B:E,3,FALSE)&amp;" / "&amp;VLOOKUP(A120,Startlist!B:E,3,FALSE))</f>
        <v>Helar Arge / Helar Arge</v>
      </c>
      <c r="K120" s="85"/>
    </row>
    <row r="121" spans="1:11" ht="12.75">
      <c r="A121" s="234">
        <v>117</v>
      </c>
      <c r="B121" s="229">
        <v>60</v>
      </c>
      <c r="C121" s="229"/>
      <c r="D121" s="229"/>
      <c r="E121" s="229"/>
      <c r="F121" s="229"/>
      <c r="G121" s="230" t="s">
        <v>2042</v>
      </c>
      <c r="H121" s="231" t="s">
        <v>2044</v>
      </c>
      <c r="I121" s="116" t="str">
        <f>IF(A121="","",VLOOKUP(A121,Startlist!B:E,3,FALSE)&amp;" / "&amp;VLOOKUP(A121,Startlist!B:E,3,FALSE))</f>
        <v>Jaagup Maidla / Jaagup Maidla</v>
      </c>
      <c r="J121" s="31"/>
      <c r="K121" s="85"/>
    </row>
    <row r="122" spans="1:11" ht="12.75">
      <c r="A122" s="234">
        <v>55</v>
      </c>
      <c r="B122" s="229">
        <v>10</v>
      </c>
      <c r="C122" s="229"/>
      <c r="D122" s="229"/>
      <c r="E122" s="229"/>
      <c r="F122" s="229"/>
      <c r="G122" s="230" t="s">
        <v>2040</v>
      </c>
      <c r="H122" s="267" t="s">
        <v>2044</v>
      </c>
      <c r="I122" s="116" t="str">
        <f>IF(A122="","",VLOOKUP(A122,Startlist!B:E,3,FALSE)&amp;" / "&amp;VLOOKUP(A122,Startlist!B:E,3,FALSE))</f>
        <v>Martin Ottis / Martin Ottis</v>
      </c>
      <c r="J122" s="31"/>
      <c r="K122" s="85"/>
    </row>
    <row r="123" spans="1:11" ht="12.75">
      <c r="A123" s="234">
        <v>71</v>
      </c>
      <c r="B123" s="229">
        <v>10</v>
      </c>
      <c r="C123" s="229"/>
      <c r="D123" s="229"/>
      <c r="E123" s="229"/>
      <c r="F123" s="229"/>
      <c r="G123" s="230" t="s">
        <v>2040</v>
      </c>
      <c r="H123" s="267" t="s">
        <v>2044</v>
      </c>
      <c r="I123" s="116" t="str">
        <f>IF(A123="","",VLOOKUP(A123,Startlist!B:E,3,FALSE)&amp;" / "&amp;VLOOKUP(A123,Startlist!B:E,3,FALSE))</f>
        <v>Kaarel Sangernebo / Kaarel Sangernebo</v>
      </c>
      <c r="J123" s="31"/>
      <c r="K123" s="85"/>
    </row>
    <row r="124" spans="1:11" ht="12.75">
      <c r="A124" s="234">
        <v>75</v>
      </c>
      <c r="B124" s="229">
        <v>10</v>
      </c>
      <c r="C124" s="229"/>
      <c r="D124" s="229"/>
      <c r="E124" s="229"/>
      <c r="F124" s="229"/>
      <c r="G124" s="230" t="s">
        <v>2040</v>
      </c>
      <c r="H124" s="267" t="s">
        <v>2044</v>
      </c>
      <c r="I124" s="116" t="str">
        <f>IF(A124="","",VLOOKUP(A124,Startlist!B:E,3,FALSE)&amp;" / "&amp;VLOOKUP(A124,Startlist!B:E,3,FALSE))</f>
        <v>Tauri Soome / Tauri Soome</v>
      </c>
      <c r="J124" s="31"/>
      <c r="K124" s="85"/>
    </row>
    <row r="125" spans="1:11" ht="12.75">
      <c r="A125" s="234">
        <v>86</v>
      </c>
      <c r="B125" s="229">
        <v>10</v>
      </c>
      <c r="C125" s="229"/>
      <c r="D125" s="229"/>
      <c r="E125" s="229"/>
      <c r="F125" s="229"/>
      <c r="G125" s="230" t="s">
        <v>2040</v>
      </c>
      <c r="H125" s="267" t="s">
        <v>2044</v>
      </c>
      <c r="I125" s="116" t="str">
        <f>IF(A125="","",VLOOKUP(A125,Startlist!B:E,3,FALSE)&amp;" / "&amp;VLOOKUP(A125,Startlist!B:E,3,FALSE))</f>
        <v>Sulev Pärn / Sulev Pärn</v>
      </c>
      <c r="J125" s="31"/>
      <c r="K125" s="85"/>
    </row>
    <row r="126" spans="1:11" ht="12.75">
      <c r="A126" s="234">
        <v>104</v>
      </c>
      <c r="B126" s="229">
        <v>10</v>
      </c>
      <c r="C126" s="229"/>
      <c r="D126" s="229"/>
      <c r="E126" s="229"/>
      <c r="F126" s="229"/>
      <c r="G126" s="230" t="s">
        <v>2040</v>
      </c>
      <c r="H126" s="267" t="s">
        <v>2044</v>
      </c>
      <c r="I126" s="116" t="str">
        <f>IF(A126="","",VLOOKUP(A126,Startlist!B:E,3,FALSE)&amp;" / "&amp;VLOOKUP(A126,Startlist!B:E,3,FALSE))</f>
        <v>Romet Liiv / Romet Liiv</v>
      </c>
      <c r="J126" s="31"/>
      <c r="K126" s="85"/>
    </row>
    <row r="127" spans="1:11" ht="12.75">
      <c r="A127" s="234">
        <v>45</v>
      </c>
      <c r="B127" s="229">
        <v>10</v>
      </c>
      <c r="C127" s="229"/>
      <c r="D127" s="229"/>
      <c r="E127" s="229"/>
      <c r="F127" s="229"/>
      <c r="G127" s="230" t="s">
        <v>2040</v>
      </c>
      <c r="H127" s="267" t="s">
        <v>2044</v>
      </c>
      <c r="I127" s="116" t="str">
        <f>IF(A127="","",VLOOKUP(A127,Startlist!B:E,3,FALSE)&amp;" / "&amp;VLOOKUP(A127,Startlist!B:E,3,FALSE))</f>
        <v>Martin Kutser / Martin Kutser</v>
      </c>
      <c r="J127" s="31"/>
      <c r="K127" s="85"/>
    </row>
    <row r="128" spans="1:11" ht="12.75">
      <c r="A128" s="234">
        <v>15</v>
      </c>
      <c r="B128" s="229">
        <v>10</v>
      </c>
      <c r="C128" s="229"/>
      <c r="D128" s="229"/>
      <c r="E128" s="229"/>
      <c r="F128" s="229"/>
      <c r="G128" s="230" t="s">
        <v>2040</v>
      </c>
      <c r="H128" s="267" t="s">
        <v>2044</v>
      </c>
      <c r="I128" s="116" t="str">
        <f>IF(A128="","",VLOOKUP(A128,Startlist!B:E,3,FALSE)&amp;" / "&amp;VLOOKUP(A128,Startlist!B:E,3,FALSE))</f>
        <v>Sebastian Kupri / Sebastian Kupri</v>
      </c>
      <c r="J128" s="31"/>
      <c r="K128" s="85"/>
    </row>
    <row r="129" spans="1:11" ht="12.75">
      <c r="A129" s="234">
        <v>25</v>
      </c>
      <c r="B129" s="229">
        <v>10</v>
      </c>
      <c r="C129" s="229"/>
      <c r="D129" s="229"/>
      <c r="E129" s="229"/>
      <c r="F129" s="229"/>
      <c r="G129" s="230" t="s">
        <v>2040</v>
      </c>
      <c r="H129" s="267" t="s">
        <v>2044</v>
      </c>
      <c r="I129" s="116" t="str">
        <f>IF(A129="","",VLOOKUP(A129,Startlist!B:E,3,FALSE)&amp;" / "&amp;VLOOKUP(A129,Startlist!B:E,3,FALSE))</f>
        <v>Henri Ääremaa / Henri Ääremaa</v>
      </c>
      <c r="J129" s="31"/>
      <c r="K129" s="85"/>
    </row>
    <row r="130" spans="1:11" ht="12.75">
      <c r="A130" s="234">
        <v>21</v>
      </c>
      <c r="B130" s="229">
        <v>10</v>
      </c>
      <c r="C130" s="229"/>
      <c r="D130" s="229"/>
      <c r="E130" s="229"/>
      <c r="F130" s="229"/>
      <c r="G130" s="230" t="s">
        <v>2040</v>
      </c>
      <c r="H130" s="267" t="s">
        <v>2044</v>
      </c>
      <c r="I130" s="116" t="str">
        <f>IF(A130="","",VLOOKUP(A130,Startlist!B:E,3,FALSE)&amp;" / "&amp;VLOOKUP(A130,Startlist!B:E,3,FALSE))</f>
        <v>Mairo Tiks / Mairo Tiks</v>
      </c>
      <c r="J130" s="31"/>
      <c r="K130" s="85"/>
    </row>
    <row r="131" spans="1:11" ht="12.75">
      <c r="A131" s="234">
        <v>31</v>
      </c>
      <c r="B131" s="229">
        <v>10</v>
      </c>
      <c r="C131" s="229"/>
      <c r="D131" s="229"/>
      <c r="E131" s="229"/>
      <c r="F131" s="229"/>
      <c r="G131" s="230" t="s">
        <v>2040</v>
      </c>
      <c r="H131" s="267" t="s">
        <v>2044</v>
      </c>
      <c r="I131" s="116" t="str">
        <f>IF(A131="","",VLOOKUP(A131,Startlist!B:E,3,FALSE)&amp;" / "&amp;VLOOKUP(A131,Startlist!B:E,3,FALSE))</f>
        <v>Esmar-Arnold Unt / Esmar-Arnold Unt</v>
      </c>
      <c r="J131" s="31"/>
      <c r="K131" s="85"/>
    </row>
    <row r="132" spans="1:11" ht="12.75">
      <c r="A132" s="234">
        <v>15</v>
      </c>
      <c r="B132" s="229">
        <v>10</v>
      </c>
      <c r="C132" s="229"/>
      <c r="D132" s="229"/>
      <c r="E132" s="229"/>
      <c r="F132" s="229"/>
      <c r="G132" s="230" t="s">
        <v>2040</v>
      </c>
      <c r="H132" s="267" t="s">
        <v>2044</v>
      </c>
      <c r="I132" s="116" t="str">
        <f>IF(A132="","",VLOOKUP(A132,Startlist!B:E,3,FALSE)&amp;" / "&amp;VLOOKUP(A132,Startlist!B:E,3,FALSE))</f>
        <v>Sebastian Kupri / Sebastian Kupri</v>
      </c>
      <c r="J132" s="31"/>
      <c r="K132" s="85"/>
    </row>
    <row r="133" spans="1:11" ht="12.75">
      <c r="A133" s="234">
        <v>108</v>
      </c>
      <c r="B133" s="229">
        <v>10</v>
      </c>
      <c r="C133" s="229"/>
      <c r="D133" s="229"/>
      <c r="E133" s="229"/>
      <c r="F133" s="229"/>
      <c r="G133" s="230" t="s">
        <v>2040</v>
      </c>
      <c r="H133" s="267" t="s">
        <v>2044</v>
      </c>
      <c r="I133" s="116" t="str">
        <f>IF(A133="","",VLOOKUP(A133,Startlist!B:E,3,FALSE)&amp;" / "&amp;VLOOKUP(A133,Startlist!B:E,3,FALSE))</f>
        <v>Chris Männik / Chris Männik</v>
      </c>
      <c r="J133" s="31"/>
      <c r="K133" s="85"/>
    </row>
    <row r="134" spans="1:11" ht="12.75">
      <c r="A134" s="234">
        <v>87</v>
      </c>
      <c r="B134" s="229">
        <v>10</v>
      </c>
      <c r="C134" s="229"/>
      <c r="D134" s="229"/>
      <c r="E134" s="229"/>
      <c r="F134" s="229"/>
      <c r="G134" s="230" t="s">
        <v>2040</v>
      </c>
      <c r="H134" s="267" t="s">
        <v>2044</v>
      </c>
      <c r="I134" s="116" t="str">
        <f>IF(A134="","",VLOOKUP(A134,Startlist!B:E,3,FALSE)&amp;" / "&amp;VLOOKUP(A134,Startlist!B:E,3,FALSE))</f>
        <v>Jaak Riisberg / Jaak Riisberg</v>
      </c>
      <c r="J134" s="31"/>
      <c r="K134" s="85"/>
    </row>
    <row r="135" spans="1:11" ht="12.75">
      <c r="A135" s="234">
        <v>16</v>
      </c>
      <c r="B135" s="229">
        <v>10</v>
      </c>
      <c r="C135" s="229"/>
      <c r="D135" s="229"/>
      <c r="E135" s="229"/>
      <c r="F135" s="229"/>
      <c r="G135" s="230" t="s">
        <v>2040</v>
      </c>
      <c r="H135" s="267" t="s">
        <v>2044</v>
      </c>
      <c r="I135" s="116" t="str">
        <f>IF(A135="","",VLOOKUP(A135,Startlist!B:E,3,FALSE)&amp;" / "&amp;VLOOKUP(A135,Startlist!B:E,3,FALSE))</f>
        <v>Kerli Vilu / Kerli Vilu</v>
      </c>
      <c r="J135" s="31"/>
      <c r="K135" s="85"/>
    </row>
    <row r="136" spans="1:11" ht="13.5" thickBot="1">
      <c r="A136" s="268">
        <v>47</v>
      </c>
      <c r="B136" s="269">
        <v>10</v>
      </c>
      <c r="C136" s="269"/>
      <c r="D136" s="269"/>
      <c r="E136" s="269"/>
      <c r="F136" s="269"/>
      <c r="G136" s="270" t="s">
        <v>2040</v>
      </c>
      <c r="H136" s="271" t="s">
        <v>2044</v>
      </c>
      <c r="I136" s="116" t="str">
        <f>IF(A136="","",VLOOKUP(A136,Startlist!B:E,3,FALSE)&amp;" / "&amp;VLOOKUP(A136,Startlist!B:E,3,FALSE))</f>
        <v>Mirek Matikainen / Mirek Matikainen</v>
      </c>
      <c r="J136" s="31"/>
      <c r="K136" s="85"/>
    </row>
    <row r="137" spans="1:11" ht="12.75">
      <c r="A137" s="264">
        <v>45</v>
      </c>
      <c r="B137" s="265"/>
      <c r="C137" s="265">
        <v>60</v>
      </c>
      <c r="D137" s="265"/>
      <c r="E137" s="265"/>
      <c r="F137" s="265"/>
      <c r="G137" s="266" t="s">
        <v>2042</v>
      </c>
      <c r="H137" s="267" t="s">
        <v>516</v>
      </c>
      <c r="I137" s="116" t="str">
        <f>IF(A137="","",VLOOKUP(A137,Startlist!B:E,3,FALSE)&amp;" / "&amp;VLOOKUP(A137,Startlist!B:E,3,FALSE))</f>
        <v>Martin Kutser / Martin Kutser</v>
      </c>
      <c r="J137" s="31"/>
      <c r="K137" s="85"/>
    </row>
    <row r="138" spans="1:11" ht="12.75">
      <c r="A138" s="234">
        <v>101</v>
      </c>
      <c r="B138" s="229"/>
      <c r="C138" s="265">
        <v>60</v>
      </c>
      <c r="D138" s="265"/>
      <c r="E138" s="265"/>
      <c r="F138" s="265"/>
      <c r="G138" s="266" t="s">
        <v>2042</v>
      </c>
      <c r="H138" s="231" t="s">
        <v>504</v>
      </c>
      <c r="I138" s="116" t="str">
        <f>IF(A138="","",VLOOKUP(A138,Startlist!B:E,3,FALSE)&amp;" / "&amp;VLOOKUP(A138,Startlist!B:E,3,FALSE))</f>
        <v>Toomas Tõnsau / Toomas Tõnsau</v>
      </c>
      <c r="J138" s="31"/>
      <c r="K138" s="85"/>
    </row>
    <row r="139" spans="1:11" ht="13.5" thickBot="1">
      <c r="A139" s="268">
        <v>128</v>
      </c>
      <c r="B139" s="269"/>
      <c r="C139" s="269">
        <v>60</v>
      </c>
      <c r="D139" s="269"/>
      <c r="E139" s="269"/>
      <c r="F139" s="269"/>
      <c r="G139" s="270" t="s">
        <v>2042</v>
      </c>
      <c r="H139" s="271" t="s">
        <v>504</v>
      </c>
      <c r="I139" s="116" t="str">
        <f>IF(A139="","",VLOOKUP(A139,Startlist!B:E,3,FALSE)&amp;" / "&amp;VLOOKUP(A139,Startlist!B:E,3,FALSE))</f>
        <v>Rain Kuuskmann / Rain Kuuskmann</v>
      </c>
      <c r="J139" s="31"/>
      <c r="K139" s="85"/>
    </row>
    <row r="140" spans="1:11" ht="12.75">
      <c r="A140" s="264"/>
      <c r="B140" s="265"/>
      <c r="C140" s="265"/>
      <c r="D140" s="265"/>
      <c r="E140" s="265"/>
      <c r="F140" s="265"/>
      <c r="G140" s="266"/>
      <c r="H140" s="267"/>
      <c r="I140" s="116">
        <f>IF(A140="","",VLOOKUP(A140,Startlist!B:E,3,FALSE)&amp;" / "&amp;VLOOKUP(A140,Startlist!B:E,3,FALSE))</f>
      </c>
      <c r="J140" s="31"/>
      <c r="K140" s="85"/>
    </row>
    <row r="141" spans="1:11" ht="12.75">
      <c r="A141" s="234"/>
      <c r="B141" s="229"/>
      <c r="C141" s="229"/>
      <c r="D141" s="229"/>
      <c r="E141" s="229"/>
      <c r="F141" s="229"/>
      <c r="G141" s="230"/>
      <c r="H141" s="231"/>
      <c r="I141" s="116">
        <f>IF(A141="","",VLOOKUP(A141,Startlist!B:E,3,FALSE)&amp;" / "&amp;VLOOKUP(A141,Startlist!B:E,3,FALSE))</f>
      </c>
      <c r="J141" s="31"/>
      <c r="K141" s="85"/>
    </row>
    <row r="142" spans="1:11" ht="12.75">
      <c r="A142" s="234"/>
      <c r="B142" s="229"/>
      <c r="C142" s="229"/>
      <c r="D142" s="229"/>
      <c r="E142" s="229"/>
      <c r="F142" s="229"/>
      <c r="G142" s="230"/>
      <c r="H142" s="231"/>
      <c r="I142" s="116">
        <f>IF(A142="","",VLOOKUP(A142,Startlist!B:E,3,FALSE)&amp;" / "&amp;VLOOKUP(A142,Startlist!B:E,3,FALSE))</f>
      </c>
      <c r="J142" s="31"/>
      <c r="K142" s="85"/>
    </row>
    <row r="143" spans="1:11" ht="12.75">
      <c r="A143" s="234"/>
      <c r="B143" s="229"/>
      <c r="C143" s="229"/>
      <c r="D143" s="229"/>
      <c r="E143" s="229"/>
      <c r="F143" s="229"/>
      <c r="G143" s="230"/>
      <c r="H143" s="231"/>
      <c r="I143" s="116">
        <f>IF(A143="","",VLOOKUP(A143,Startlist!B:E,3,FALSE)&amp;" / "&amp;VLOOKUP(A143,Startlist!B:E,3,FALSE))</f>
      </c>
      <c r="J143" s="31"/>
      <c r="K143" s="85"/>
    </row>
    <row r="144" spans="1:11" ht="12.75">
      <c r="A144" s="234"/>
      <c r="B144" s="229"/>
      <c r="C144" s="229"/>
      <c r="D144" s="229"/>
      <c r="E144" s="229"/>
      <c r="F144" s="229"/>
      <c r="G144" s="230"/>
      <c r="H144" s="231"/>
      <c r="I144" s="116">
        <f>IF(A144="","",VLOOKUP(A144,Startlist!B:E,3,FALSE)&amp;" / "&amp;VLOOKUP(A144,Startlist!B:E,3,FALSE))</f>
      </c>
      <c r="J144" s="31"/>
      <c r="K144" s="85"/>
    </row>
    <row r="145" spans="1:11" ht="12.75">
      <c r="A145" s="234"/>
      <c r="B145" s="229"/>
      <c r="C145" s="229"/>
      <c r="D145" s="229"/>
      <c r="E145" s="229"/>
      <c r="F145" s="229"/>
      <c r="G145" s="230"/>
      <c r="H145" s="231"/>
      <c r="I145" s="116">
        <f>IF(A145="","",VLOOKUP(A145,Startlist!B:E,3,FALSE)&amp;" / "&amp;VLOOKUP(A145,Startlist!B:E,3,FALSE))</f>
      </c>
      <c r="J145" s="31"/>
      <c r="K145" s="85"/>
    </row>
    <row r="146" spans="1:11" ht="12.75">
      <c r="A146" s="234"/>
      <c r="B146" s="229"/>
      <c r="C146" s="229"/>
      <c r="D146" s="229"/>
      <c r="E146" s="229"/>
      <c r="F146" s="229"/>
      <c r="G146" s="230"/>
      <c r="H146" s="231"/>
      <c r="I146" s="116">
        <f>IF(A146="","",VLOOKUP(A146,Startlist!B:E,3,FALSE)&amp;" / "&amp;VLOOKUP(A146,Startlist!B:E,3,FALSE))</f>
      </c>
      <c r="J146" s="31"/>
      <c r="K146" s="85"/>
    </row>
    <row r="147" spans="1:11" ht="12.75">
      <c r="A147" s="234"/>
      <c r="B147" s="229"/>
      <c r="C147" s="229"/>
      <c r="D147" s="229"/>
      <c r="E147" s="229"/>
      <c r="F147" s="229"/>
      <c r="G147" s="230"/>
      <c r="H147" s="231"/>
      <c r="I147" s="116">
        <f>IF(A147="","",VLOOKUP(A147,Startlist!B:E,3,FALSE)&amp;" / "&amp;VLOOKUP(A147,Startlist!B:E,3,FALSE))</f>
      </c>
      <c r="J147" s="31"/>
      <c r="K147" s="85"/>
    </row>
    <row r="148" spans="1:11" ht="12.75">
      <c r="A148" s="234"/>
      <c r="B148" s="229"/>
      <c r="C148" s="229"/>
      <c r="D148" s="229"/>
      <c r="E148" s="229"/>
      <c r="F148" s="229"/>
      <c r="G148" s="230"/>
      <c r="H148" s="231"/>
      <c r="I148" s="116">
        <f>IF(A148="","",VLOOKUP(A148,Startlist!B:E,3,FALSE)&amp;" / "&amp;VLOOKUP(A148,Startlist!B:E,3,FALSE))</f>
      </c>
      <c r="J148" s="31"/>
      <c r="K148" s="85"/>
    </row>
    <row r="149" spans="1:11" ht="12.75">
      <c r="A149" s="234"/>
      <c r="B149" s="229"/>
      <c r="C149" s="229"/>
      <c r="D149" s="229"/>
      <c r="E149" s="229"/>
      <c r="F149" s="229"/>
      <c r="G149" s="230"/>
      <c r="H149" s="231"/>
      <c r="I149" s="116">
        <f>IF(A149="","",VLOOKUP(A149,Startlist!B:E,3,FALSE)&amp;" / "&amp;VLOOKUP(A149,Startlist!B:E,3,FALSE))</f>
      </c>
      <c r="J149" s="31"/>
      <c r="K149" s="85"/>
    </row>
    <row r="150" spans="1:11" ht="12.75">
      <c r="A150" s="234"/>
      <c r="B150" s="229"/>
      <c r="C150" s="229"/>
      <c r="D150" s="229"/>
      <c r="E150" s="229"/>
      <c r="F150" s="229"/>
      <c r="G150" s="230"/>
      <c r="H150" s="231"/>
      <c r="I150" s="116">
        <f>IF(A150="","",VLOOKUP(A150,Startlist!B:E,3,FALSE)&amp;" / "&amp;VLOOKUP(A150,Startlist!B:E,3,FALSE))</f>
      </c>
      <c r="J150" s="31"/>
      <c r="K150" s="85"/>
    </row>
    <row r="151" spans="1:11" ht="12.75">
      <c r="A151" s="113"/>
      <c r="B151" s="178"/>
      <c r="C151" s="178"/>
      <c r="D151" s="178"/>
      <c r="E151" s="178"/>
      <c r="F151" s="178"/>
      <c r="G151" s="98"/>
      <c r="H151" s="99"/>
      <c r="I151" s="116">
        <f>IF(A151="","",VLOOKUP(A151,Startlist!B:E,3,FALSE)&amp;" / "&amp;VLOOKUP(A151,Startlist!B:E,3,FALSE))</f>
      </c>
      <c r="J151" s="31"/>
      <c r="K151" s="85"/>
    </row>
    <row r="152" spans="1:11" ht="12.75">
      <c r="A152" s="113"/>
      <c r="B152" s="178"/>
      <c r="C152" s="178"/>
      <c r="D152" s="178"/>
      <c r="E152" s="178"/>
      <c r="F152" s="178"/>
      <c r="G152" s="98"/>
      <c r="H152" s="99"/>
      <c r="I152" s="116">
        <f>IF(A152="","",VLOOKUP(A152,Startlist!B:E,3,FALSE)&amp;" / "&amp;VLOOKUP(A152,Startlist!B:E,3,FALSE))</f>
      </c>
      <c r="J152" s="31"/>
      <c r="K152" s="85"/>
    </row>
    <row r="153" spans="1:11" ht="12.75">
      <c r="A153" s="113"/>
      <c r="B153" s="178"/>
      <c r="C153" s="178"/>
      <c r="D153" s="178"/>
      <c r="E153" s="178"/>
      <c r="F153" s="178"/>
      <c r="G153" s="98"/>
      <c r="H153" s="99"/>
      <c r="I153" s="116">
        <f>IF(A153="","",VLOOKUP(A153,Startlist!B:E,3,FALSE)&amp;" / "&amp;VLOOKUP(A153,Startlist!B:E,3,FALSE))</f>
      </c>
      <c r="J153" s="31"/>
      <c r="K153" s="85"/>
    </row>
    <row r="154" spans="1:11" ht="12.75">
      <c r="A154" s="113"/>
      <c r="B154" s="178"/>
      <c r="C154" s="178"/>
      <c r="D154" s="178"/>
      <c r="E154" s="178"/>
      <c r="F154" s="178"/>
      <c r="G154" s="98"/>
      <c r="H154" s="99"/>
      <c r="I154" s="116">
        <f>IF(A154="","",VLOOKUP(A154,Startlist!B:E,3,FALSE)&amp;" / "&amp;VLOOKUP(A154,Startlist!B:E,3,FALSE))</f>
      </c>
      <c r="J154" s="31"/>
      <c r="K154" s="85"/>
    </row>
    <row r="155" spans="1:11" ht="12.75">
      <c r="A155" s="113"/>
      <c r="B155" s="178"/>
      <c r="C155" s="178"/>
      <c r="D155" s="178"/>
      <c r="E155" s="178"/>
      <c r="F155" s="178"/>
      <c r="G155" s="98"/>
      <c r="H155" s="99"/>
      <c r="I155" s="116">
        <f>IF(A155="","",VLOOKUP(A155,Startlist!B:E,3,FALSE)&amp;" / "&amp;VLOOKUP(A155,Startlist!B:E,3,FALSE))</f>
      </c>
      <c r="J155" s="31"/>
      <c r="K155" s="85"/>
    </row>
    <row r="156" spans="1:11" ht="12.75">
      <c r="A156" s="113"/>
      <c r="B156" s="178"/>
      <c r="C156" s="178"/>
      <c r="D156" s="178"/>
      <c r="E156" s="178"/>
      <c r="F156" s="178"/>
      <c r="G156" s="98"/>
      <c r="H156" s="99"/>
      <c r="I156" s="116">
        <f>IF(A156="","",VLOOKUP(A156,Startlist!B:E,3,FALSE)&amp;" / "&amp;VLOOKUP(A156,Startlist!B:E,3,FALSE))</f>
      </c>
      <c r="J156" s="31"/>
      <c r="K156" s="85"/>
    </row>
    <row r="157" spans="1:11" ht="12.75">
      <c r="A157" s="113"/>
      <c r="B157" s="178"/>
      <c r="C157" s="178"/>
      <c r="D157" s="178"/>
      <c r="E157" s="178"/>
      <c r="F157" s="178"/>
      <c r="G157" s="98"/>
      <c r="H157" s="99"/>
      <c r="I157" s="116">
        <f>IF(A157="","",VLOOKUP(A157,Startlist!B:E,3,FALSE)&amp;" / "&amp;VLOOKUP(A157,Startlist!B:E,3,FALSE))</f>
      </c>
      <c r="J157" s="31"/>
      <c r="K157" s="85"/>
    </row>
    <row r="158" spans="1:11" ht="12.75">
      <c r="A158" s="113"/>
      <c r="B158" s="178"/>
      <c r="C158" s="178"/>
      <c r="D158" s="178"/>
      <c r="E158" s="178"/>
      <c r="F158" s="178"/>
      <c r="G158" s="98"/>
      <c r="H158" s="99"/>
      <c r="I158" s="116">
        <f>IF(A158="","",VLOOKUP(A158,Startlist!B:E,3,FALSE)&amp;" / "&amp;VLOOKUP(A158,Startlist!B:E,3,FALSE))</f>
      </c>
      <c r="J158" s="31"/>
      <c r="K158" s="85"/>
    </row>
    <row r="159" spans="1:11" ht="12.75">
      <c r="A159" s="113"/>
      <c r="B159" s="178"/>
      <c r="C159" s="178"/>
      <c r="D159" s="178"/>
      <c r="E159" s="178"/>
      <c r="F159" s="178"/>
      <c r="G159" s="98"/>
      <c r="H159" s="99"/>
      <c r="I159" s="116">
        <f>IF(A159="","",VLOOKUP(A159,Startlist!B:E,3,FALSE)&amp;" / "&amp;VLOOKUP(A159,Startlist!B:E,3,FALSE))</f>
      </c>
      <c r="J159" s="31"/>
      <c r="K159" s="85"/>
    </row>
    <row r="160" spans="1:11" ht="12.75">
      <c r="A160" s="113"/>
      <c r="B160" s="178"/>
      <c r="C160" s="178"/>
      <c r="D160" s="178"/>
      <c r="E160" s="178"/>
      <c r="F160" s="178"/>
      <c r="G160" s="98"/>
      <c r="H160" s="99"/>
      <c r="I160" s="116">
        <f>IF(A160="","",VLOOKUP(A160,Startlist!B:E,3,FALSE)&amp;" / "&amp;VLOOKUP(A160,Startlist!B:E,3,FALSE))</f>
      </c>
      <c r="J160" s="31"/>
      <c r="K160" s="85"/>
    </row>
    <row r="161" spans="1:11" ht="12.75">
      <c r="A161" s="113"/>
      <c r="B161" s="178"/>
      <c r="C161" s="178"/>
      <c r="D161" s="178"/>
      <c r="E161" s="178"/>
      <c r="F161" s="178"/>
      <c r="G161" s="98"/>
      <c r="H161" s="99"/>
      <c r="I161" s="116">
        <f>IF(A161="","",VLOOKUP(A161,Startlist!B:E,3,FALSE)&amp;" / "&amp;VLOOKUP(A161,Startlist!B:E,3,FALSE))</f>
      </c>
      <c r="J161" s="31"/>
      <c r="K161" s="85"/>
    </row>
    <row r="162" spans="1:11" ht="12.75">
      <c r="A162" s="113"/>
      <c r="B162" s="178"/>
      <c r="C162" s="178"/>
      <c r="D162" s="178"/>
      <c r="E162" s="178"/>
      <c r="F162" s="178"/>
      <c r="G162" s="98"/>
      <c r="H162" s="99"/>
      <c r="I162" s="116">
        <f>IF(A162="","",VLOOKUP(A162,Startlist!B:E,3,FALSE)&amp;" / "&amp;VLOOKUP(A162,Startlist!B:E,3,FALSE))</f>
      </c>
      <c r="J162" s="31"/>
      <c r="K162" s="85"/>
    </row>
    <row r="163" spans="1:11" ht="12.75">
      <c r="A163" s="113"/>
      <c r="B163" s="178"/>
      <c r="C163" s="178"/>
      <c r="D163" s="178"/>
      <c r="E163" s="178"/>
      <c r="F163" s="178"/>
      <c r="G163" s="98"/>
      <c r="H163" s="99"/>
      <c r="I163" s="116">
        <f>IF(A163="","",VLOOKUP(A163,Startlist!B:E,3,FALSE)&amp;" / "&amp;VLOOKUP(A163,Startlist!B:E,3,FALSE))</f>
      </c>
      <c r="J163" s="31"/>
      <c r="K163" s="85"/>
    </row>
    <row r="164" spans="1:11" ht="12.75">
      <c r="A164" s="113"/>
      <c r="B164" s="178"/>
      <c r="C164" s="178"/>
      <c r="D164" s="178"/>
      <c r="E164" s="178"/>
      <c r="F164" s="178"/>
      <c r="G164" s="98"/>
      <c r="H164" s="99"/>
      <c r="I164" s="116">
        <f>IF(A164="","",VLOOKUP(A164,Startlist!B:E,3,FALSE)&amp;" / "&amp;VLOOKUP(A164,Startlist!B:E,3,FALSE))</f>
      </c>
      <c r="J164" s="31"/>
      <c r="K164" s="85"/>
    </row>
    <row r="165" spans="1:11" ht="12.75">
      <c r="A165" s="113"/>
      <c r="B165" s="178"/>
      <c r="C165" s="178"/>
      <c r="D165" s="178"/>
      <c r="E165" s="178"/>
      <c r="F165" s="178"/>
      <c r="G165" s="98"/>
      <c r="H165" s="99"/>
      <c r="I165" s="116">
        <f>IF(A165="","",VLOOKUP(A165,Startlist!B:E,3,FALSE)&amp;" / "&amp;VLOOKUP(A165,Startlist!B:E,3,FALSE))</f>
      </c>
      <c r="J165" s="31"/>
      <c r="K165" s="85"/>
    </row>
    <row r="166" spans="1:11" ht="12.75">
      <c r="A166" s="113"/>
      <c r="B166" s="178"/>
      <c r="C166" s="178"/>
      <c r="D166" s="178"/>
      <c r="E166" s="178"/>
      <c r="F166" s="178"/>
      <c r="G166" s="98"/>
      <c r="H166" s="99"/>
      <c r="I166" s="116">
        <f>IF(A166="","",VLOOKUP(A166,Startlist!B:E,3,FALSE)&amp;" / "&amp;VLOOKUP(A166,Startlist!B:E,3,FALSE))</f>
      </c>
      <c r="J166" s="31"/>
      <c r="K166" s="85"/>
    </row>
    <row r="167" spans="1:11" ht="12.75">
      <c r="A167" s="113"/>
      <c r="B167" s="178"/>
      <c r="C167" s="178"/>
      <c r="D167" s="178"/>
      <c r="E167" s="178"/>
      <c r="F167" s="178"/>
      <c r="G167" s="98"/>
      <c r="H167" s="99"/>
      <c r="I167" s="116">
        <f>IF(A167="","",VLOOKUP(A167,Startlist!B:E,3,FALSE)&amp;" / "&amp;VLOOKUP(A167,Startlist!B:E,3,FALSE))</f>
      </c>
      <c r="J167" s="31"/>
      <c r="K167" s="85"/>
    </row>
    <row r="168" spans="1:11" ht="12.75">
      <c r="A168" s="113"/>
      <c r="B168" s="178"/>
      <c r="C168" s="178"/>
      <c r="D168" s="178"/>
      <c r="E168" s="178"/>
      <c r="F168" s="178"/>
      <c r="G168" s="98"/>
      <c r="H168" s="99"/>
      <c r="I168" s="116">
        <f>IF(A168="","",VLOOKUP(A168,Startlist!B:E,3,FALSE)&amp;" / "&amp;VLOOKUP(A168,Startlist!B:E,3,FALSE))</f>
      </c>
      <c r="J168" s="31"/>
      <c r="K168" s="85"/>
    </row>
    <row r="169" spans="1:11" ht="12.75">
      <c r="A169" s="113"/>
      <c r="B169" s="178"/>
      <c r="C169" s="178"/>
      <c r="D169" s="178"/>
      <c r="E169" s="178"/>
      <c r="F169" s="178"/>
      <c r="G169" s="98"/>
      <c r="H169" s="99"/>
      <c r="I169" s="116">
        <f>IF(A169="","",VLOOKUP(A169,Startlist!B:E,3,FALSE)&amp;" / "&amp;VLOOKUP(A169,Startlist!B:E,3,FALSE))</f>
      </c>
      <c r="J169" s="31"/>
      <c r="K169" s="85"/>
    </row>
    <row r="170" spans="1:11" ht="12.75">
      <c r="A170" s="113"/>
      <c r="B170" s="178"/>
      <c r="C170" s="178"/>
      <c r="D170" s="178"/>
      <c r="E170" s="178"/>
      <c r="F170" s="178"/>
      <c r="G170" s="98"/>
      <c r="H170" s="99"/>
      <c r="I170" s="116">
        <f>IF(A170="","",VLOOKUP(A170,Startlist!B:E,3,FALSE)&amp;" / "&amp;VLOOKUP(A170,Startlist!B:E,3,FALSE))</f>
      </c>
      <c r="J170" s="31"/>
      <c r="K170" s="85"/>
    </row>
    <row r="171" spans="1:11" ht="12.75">
      <c r="A171" s="113"/>
      <c r="B171" s="178"/>
      <c r="C171" s="178"/>
      <c r="D171" s="178"/>
      <c r="E171" s="178"/>
      <c r="F171" s="178"/>
      <c r="G171" s="98"/>
      <c r="H171" s="99"/>
      <c r="I171" s="116">
        <f>IF(A171="","",VLOOKUP(A171,Startlist!B:E,3,FALSE)&amp;" / "&amp;VLOOKUP(A171,Startlist!B:E,3,FALSE))</f>
      </c>
      <c r="J171" s="31"/>
      <c r="K171" s="85"/>
    </row>
    <row r="172" spans="1:11" ht="12.75">
      <c r="A172" s="113"/>
      <c r="B172" s="178"/>
      <c r="C172" s="178"/>
      <c r="D172" s="178"/>
      <c r="E172" s="178"/>
      <c r="F172" s="178"/>
      <c r="G172" s="98"/>
      <c r="H172" s="99"/>
      <c r="I172" s="116">
        <f>IF(A172="","",VLOOKUP(A172,Startlist!B:E,3,FALSE)&amp;" / "&amp;VLOOKUP(A172,Startlist!B:E,3,FALSE))</f>
      </c>
      <c r="J172" s="31"/>
      <c r="K172" s="85"/>
    </row>
    <row r="173" spans="1:11" ht="12.75">
      <c r="A173" s="113"/>
      <c r="B173" s="178"/>
      <c r="C173" s="178"/>
      <c r="D173" s="178"/>
      <c r="E173" s="178"/>
      <c r="F173" s="178"/>
      <c r="G173" s="98"/>
      <c r="H173" s="99"/>
      <c r="I173" s="116">
        <f>IF(A173="","",VLOOKUP(A173,Startlist!B:E,3,FALSE)&amp;" / "&amp;VLOOKUP(A173,Startlist!B:E,3,FALSE))</f>
      </c>
      <c r="J173" s="31"/>
      <c r="K173" s="85"/>
    </row>
    <row r="174" spans="1:11" ht="12.75">
      <c r="A174" s="113"/>
      <c r="B174" s="178"/>
      <c r="C174" s="178"/>
      <c r="D174" s="178"/>
      <c r="E174" s="178"/>
      <c r="F174" s="178"/>
      <c r="G174" s="98"/>
      <c r="H174" s="99"/>
      <c r="I174" s="116">
        <f>IF(A174="","",VLOOKUP(A174,Startlist!B:E,3,FALSE)&amp;" / "&amp;VLOOKUP(A174,Startlist!B:E,3,FALSE))</f>
      </c>
      <c r="J174" s="31"/>
      <c r="K174" s="85"/>
    </row>
    <row r="175" spans="1:11" ht="12.75">
      <c r="A175" s="113"/>
      <c r="B175" s="178"/>
      <c r="C175" s="178"/>
      <c r="D175" s="178"/>
      <c r="E175" s="178"/>
      <c r="F175" s="178"/>
      <c r="G175" s="98"/>
      <c r="H175" s="99"/>
      <c r="I175" s="116">
        <f>IF(A175="","",VLOOKUP(A175,Startlist!B:E,3,FALSE)&amp;" / "&amp;VLOOKUP(A175,Startlist!B:E,3,FALSE))</f>
      </c>
      <c r="J175" s="31"/>
      <c r="K175" s="85"/>
    </row>
    <row r="176" spans="1:11" ht="12.75">
      <c r="A176" s="113"/>
      <c r="B176" s="178"/>
      <c r="C176" s="178"/>
      <c r="D176" s="178"/>
      <c r="E176" s="178"/>
      <c r="F176" s="178"/>
      <c r="G176" s="98"/>
      <c r="H176" s="99"/>
      <c r="I176" s="116">
        <f>IF(A176="","",VLOOKUP(A176,Startlist!B:E,3,FALSE)&amp;" / "&amp;VLOOKUP(A176,Startlist!B:E,3,FALSE))</f>
      </c>
      <c r="J176" s="31"/>
      <c r="K176" s="85"/>
    </row>
    <row r="177" spans="1:11" ht="12.75">
      <c r="A177" s="113"/>
      <c r="B177" s="178"/>
      <c r="C177" s="178"/>
      <c r="D177" s="178"/>
      <c r="E177" s="178"/>
      <c r="F177" s="178"/>
      <c r="G177" s="98"/>
      <c r="H177" s="99"/>
      <c r="I177" s="116">
        <f>IF(A177="","",VLOOKUP(A177,Startlist!B:E,3,FALSE)&amp;" / "&amp;VLOOKUP(A177,Startlist!B:E,3,FALSE))</f>
      </c>
      <c r="J177" s="31"/>
      <c r="K177" s="85"/>
    </row>
    <row r="178" spans="1:11" ht="12.75">
      <c r="A178" s="113"/>
      <c r="B178" s="178"/>
      <c r="C178" s="178"/>
      <c r="D178" s="178"/>
      <c r="E178" s="178"/>
      <c r="F178" s="178"/>
      <c r="G178" s="98"/>
      <c r="H178" s="99"/>
      <c r="I178" s="116">
        <f>IF(A178="","",VLOOKUP(A178,Startlist!B:E,3,FALSE)&amp;" / "&amp;VLOOKUP(A178,Startlist!B:E,3,FALSE))</f>
      </c>
      <c r="J178" s="31"/>
      <c r="K178" s="85"/>
    </row>
    <row r="179" spans="1:11" ht="12.75">
      <c r="A179" s="113"/>
      <c r="B179" s="178"/>
      <c r="C179" s="178"/>
      <c r="D179" s="178"/>
      <c r="E179" s="178"/>
      <c r="F179" s="178"/>
      <c r="G179" s="98"/>
      <c r="H179" s="99"/>
      <c r="I179" s="116">
        <f>IF(A179="","",VLOOKUP(A179,Startlist!B:E,3,FALSE)&amp;" / "&amp;VLOOKUP(A179,Startlist!B:E,3,FALSE))</f>
      </c>
      <c r="J179" s="31"/>
      <c r="K179" s="85"/>
    </row>
    <row r="180" spans="1:11" ht="12.75">
      <c r="A180" s="113"/>
      <c r="B180" s="178"/>
      <c r="C180" s="178"/>
      <c r="D180" s="178"/>
      <c r="E180" s="178"/>
      <c r="F180" s="178"/>
      <c r="G180" s="98"/>
      <c r="H180" s="99"/>
      <c r="I180" s="116">
        <f>IF(A180="","",VLOOKUP(A180,Startlist!B:E,3,FALSE)&amp;" / "&amp;VLOOKUP(A180,Startlist!B:E,3,FALSE))</f>
      </c>
      <c r="J180" s="31"/>
      <c r="K180" s="85"/>
    </row>
    <row r="181" spans="1:11" ht="12.75">
      <c r="A181" s="113"/>
      <c r="B181" s="178"/>
      <c r="C181" s="178"/>
      <c r="D181" s="178"/>
      <c r="E181" s="178"/>
      <c r="F181" s="178"/>
      <c r="G181" s="98"/>
      <c r="H181" s="99"/>
      <c r="I181" s="116">
        <f>IF(A181="","",VLOOKUP(A181,Startlist!B:E,3,FALSE)&amp;" / "&amp;VLOOKUP(A181,Startlist!B:E,3,FALSE))</f>
      </c>
      <c r="J181" s="31"/>
      <c r="K181" s="85"/>
    </row>
    <row r="182" spans="1:11" ht="12.75">
      <c r="A182" s="113"/>
      <c r="B182" s="178"/>
      <c r="C182" s="178"/>
      <c r="D182" s="178"/>
      <c r="E182" s="178"/>
      <c r="F182" s="178"/>
      <c r="G182" s="98"/>
      <c r="H182" s="99"/>
      <c r="I182" s="116">
        <f>IF(A182="","",VLOOKUP(A182,Startlist!B:E,3,FALSE)&amp;" / "&amp;VLOOKUP(A182,Startlist!B:E,3,FALSE))</f>
      </c>
      <c r="J182" s="31"/>
      <c r="K182" s="85"/>
    </row>
    <row r="183" spans="1:11" ht="12.75">
      <c r="A183" s="113"/>
      <c r="B183" s="178"/>
      <c r="C183" s="178"/>
      <c r="D183" s="178"/>
      <c r="E183" s="178"/>
      <c r="F183" s="178"/>
      <c r="G183" s="98"/>
      <c r="H183" s="99"/>
      <c r="I183" s="116">
        <f>IF(A183="","",VLOOKUP(A183,Startlist!B:E,3,FALSE)&amp;" / "&amp;VLOOKUP(A183,Startlist!B:E,3,FALSE))</f>
      </c>
      <c r="J183" s="31"/>
      <c r="K183" s="85"/>
    </row>
    <row r="184" spans="1:11" ht="12.75">
      <c r="A184" s="113"/>
      <c r="B184" s="178"/>
      <c r="C184" s="178"/>
      <c r="D184" s="178"/>
      <c r="E184" s="178"/>
      <c r="F184" s="178"/>
      <c r="G184" s="98"/>
      <c r="H184" s="99"/>
      <c r="I184" s="116">
        <f>IF(A184="","",VLOOKUP(A184,Startlist!B:E,3,FALSE)&amp;" / "&amp;VLOOKUP(A184,Startlist!B:E,3,FALSE))</f>
      </c>
      <c r="J184" s="31"/>
      <c r="K184" s="85"/>
    </row>
    <row r="185" spans="1:11" ht="12.75">
      <c r="A185" s="181"/>
      <c r="B185" s="178"/>
      <c r="C185" s="178"/>
      <c r="D185" s="178"/>
      <c r="E185" s="178"/>
      <c r="F185" s="178"/>
      <c r="G185" s="98"/>
      <c r="H185" s="99"/>
      <c r="I185" s="116">
        <f>IF(A185="","",VLOOKUP(A185,Startlist!B:E,3,FALSE)&amp;" / "&amp;VLOOKUP(A185,Startlist!B:E,3,FALSE))</f>
      </c>
      <c r="J185" s="31"/>
      <c r="K185" s="85"/>
    </row>
    <row r="186" spans="1:11" ht="12.75">
      <c r="A186" s="113"/>
      <c r="B186" s="178"/>
      <c r="C186" s="178"/>
      <c r="D186" s="178"/>
      <c r="E186" s="178"/>
      <c r="F186" s="178"/>
      <c r="G186" s="98"/>
      <c r="H186" s="99"/>
      <c r="I186" s="116">
        <f>IF(A186="","",VLOOKUP(A186,Startlist!B:E,3,FALSE)&amp;" / "&amp;VLOOKUP(A186,Startlist!B:E,3,FALSE))</f>
      </c>
      <c r="J186" s="31"/>
      <c r="K186" s="85"/>
    </row>
    <row r="187" spans="1:11" ht="12.75">
      <c r="A187" s="113"/>
      <c r="B187" s="178"/>
      <c r="C187" s="178"/>
      <c r="D187" s="178"/>
      <c r="E187" s="178"/>
      <c r="F187" s="178"/>
      <c r="G187" s="98"/>
      <c r="H187" s="99"/>
      <c r="I187" s="116">
        <f>IF(A187="","",VLOOKUP(A187,Startlist!B:E,3,FALSE)&amp;" / "&amp;VLOOKUP(A187,Startlist!B:E,3,FALSE))</f>
      </c>
      <c r="J187" s="31"/>
      <c r="K187" s="85"/>
    </row>
    <row r="188" spans="1:11" ht="12.75">
      <c r="A188" s="113"/>
      <c r="B188" s="178"/>
      <c r="C188" s="178"/>
      <c r="D188" s="178"/>
      <c r="E188" s="178"/>
      <c r="F188" s="178"/>
      <c r="G188" s="98"/>
      <c r="H188" s="99"/>
      <c r="I188" s="116">
        <f>IF(A188="","",VLOOKUP(A188,Startlist!B:E,3,FALSE)&amp;" / "&amp;VLOOKUP(A188,Startlist!B:E,3,FALSE))</f>
      </c>
      <c r="J188" s="31"/>
      <c r="K188" s="85"/>
    </row>
    <row r="189" spans="1:11" ht="12.75">
      <c r="A189" s="113"/>
      <c r="B189" s="178"/>
      <c r="C189" s="178"/>
      <c r="D189" s="178"/>
      <c r="E189" s="178"/>
      <c r="F189" s="178"/>
      <c r="G189" s="98"/>
      <c r="H189" s="99"/>
      <c r="I189" s="116">
        <f>IF(A189="","",VLOOKUP(A189,Startlist!B:E,3,FALSE)&amp;" / "&amp;VLOOKUP(A189,Startlist!B:E,3,FALSE))</f>
      </c>
      <c r="J189" s="31"/>
      <c r="K189" s="85"/>
    </row>
    <row r="190" spans="1:11" ht="12.75">
      <c r="A190" s="113"/>
      <c r="B190" s="178"/>
      <c r="C190" s="178"/>
      <c r="D190" s="178"/>
      <c r="E190" s="178"/>
      <c r="F190" s="178"/>
      <c r="G190" s="98"/>
      <c r="H190" s="99"/>
      <c r="I190" s="116">
        <f>IF(A190="","",VLOOKUP(A190,Startlist!B:E,3,FALSE)&amp;" / "&amp;VLOOKUP(A190,Startlist!B:E,3,FALSE))</f>
      </c>
      <c r="J190" s="31"/>
      <c r="K190" s="85"/>
    </row>
    <row r="191" spans="1:11" ht="12.75">
      <c r="A191" s="113"/>
      <c r="B191" s="178"/>
      <c r="C191" s="178"/>
      <c r="D191" s="178"/>
      <c r="E191" s="178"/>
      <c r="F191" s="178"/>
      <c r="G191" s="179"/>
      <c r="H191" s="180"/>
      <c r="I191" s="116">
        <f>IF(A191="","",VLOOKUP(A191,Startlist!B:E,3,FALSE)&amp;" / "&amp;VLOOKUP(A191,Startlist!B:E,3,FALSE))</f>
      </c>
      <c r="J191" s="31"/>
      <c r="K191" s="85"/>
    </row>
    <row r="192" spans="1:11" ht="12.75">
      <c r="A192" s="113"/>
      <c r="B192" s="178"/>
      <c r="C192" s="178"/>
      <c r="D192" s="178"/>
      <c r="E192" s="178"/>
      <c r="F192" s="178"/>
      <c r="G192" s="179"/>
      <c r="H192" s="180"/>
      <c r="I192" s="116">
        <f>IF(A192="","",VLOOKUP(A192,Startlist!B:E,3,FALSE)&amp;" / "&amp;VLOOKUP(A192,Startlist!B:E,3,FALSE))</f>
      </c>
      <c r="J192" s="31"/>
      <c r="K192" s="85"/>
    </row>
    <row r="193" spans="1:11" ht="12.75">
      <c r="A193" s="113"/>
      <c r="B193" s="178"/>
      <c r="C193" s="178"/>
      <c r="D193" s="178"/>
      <c r="E193" s="178"/>
      <c r="F193" s="178"/>
      <c r="G193" s="179"/>
      <c r="H193" s="180"/>
      <c r="I193" s="116">
        <f>IF(A193="","",VLOOKUP(A193,Startlist!B:E,3,FALSE)&amp;" / "&amp;VLOOKUP(A193,Startlist!B:E,3,FALSE))</f>
      </c>
      <c r="J193" s="31"/>
      <c r="K193" s="85"/>
    </row>
    <row r="194" spans="1:11" ht="12.75">
      <c r="A194" s="113"/>
      <c r="B194" s="178"/>
      <c r="C194" s="178"/>
      <c r="D194" s="178"/>
      <c r="E194" s="178"/>
      <c r="F194" s="178"/>
      <c r="G194" s="179"/>
      <c r="H194" s="180"/>
      <c r="I194" s="116">
        <f>IF(A194="","",VLOOKUP(A194,Startlist!B:E,3,FALSE)&amp;" / "&amp;VLOOKUP(A194,Startlist!B:E,3,FALSE))</f>
      </c>
      <c r="J194" s="31"/>
      <c r="K194" s="31"/>
    </row>
    <row r="195" spans="1:11" ht="12.75">
      <c r="A195" s="113"/>
      <c r="B195" s="178"/>
      <c r="C195" s="178"/>
      <c r="D195" s="178"/>
      <c r="E195" s="178"/>
      <c r="F195" s="178"/>
      <c r="G195" s="179"/>
      <c r="H195" s="180"/>
      <c r="I195" s="116">
        <f>IF(A195="","",VLOOKUP(A195,Startlist!B:E,3,FALSE)&amp;" / "&amp;VLOOKUP(A195,Startlist!B:E,3,FALSE))</f>
      </c>
      <c r="J195" s="31"/>
      <c r="K195" s="31"/>
    </row>
    <row r="196" spans="1:11" ht="12.75">
      <c r="A196" s="113"/>
      <c r="B196" s="178"/>
      <c r="C196" s="178"/>
      <c r="D196" s="178"/>
      <c r="E196" s="178"/>
      <c r="F196" s="178"/>
      <c r="G196" s="179"/>
      <c r="H196" s="180"/>
      <c r="I196" s="116">
        <f>IF(A196="","",VLOOKUP(A196,Startlist!B:E,3,FALSE)&amp;" / "&amp;VLOOKUP(A196,Startlist!B:E,3,FALSE))</f>
      </c>
      <c r="J196" s="31"/>
      <c r="K196" s="31"/>
    </row>
    <row r="197" spans="1:11" ht="12.75">
      <c r="A197" s="113"/>
      <c r="B197" s="178"/>
      <c r="C197" s="178"/>
      <c r="D197" s="178"/>
      <c r="E197" s="178"/>
      <c r="F197" s="178"/>
      <c r="G197" s="179"/>
      <c r="H197" s="180"/>
      <c r="I197" s="116">
        <f>IF(A197="","",VLOOKUP(A197,Startlist!B:E,3,FALSE)&amp;" / "&amp;VLOOKUP(A197,Startlist!B:E,3,FALSE))</f>
      </c>
      <c r="J197" s="31"/>
      <c r="K197" s="31"/>
    </row>
    <row r="198" spans="1:11" ht="12.75">
      <c r="A198" s="113"/>
      <c r="B198" s="178"/>
      <c r="C198" s="178"/>
      <c r="D198" s="178"/>
      <c r="E198" s="178"/>
      <c r="F198" s="178"/>
      <c r="G198" s="179"/>
      <c r="H198" s="180"/>
      <c r="I198" s="116">
        <f>IF(A198="","",VLOOKUP(A198,Startlist!B:E,3,FALSE)&amp;" / "&amp;VLOOKUP(A198,Startlist!B:E,3,FALSE))</f>
      </c>
      <c r="J198" s="31"/>
      <c r="K198" s="31"/>
    </row>
    <row r="199" spans="1:11" ht="12.75">
      <c r="A199" s="113"/>
      <c r="B199" s="178"/>
      <c r="C199" s="178"/>
      <c r="D199" s="178"/>
      <c r="E199" s="178"/>
      <c r="F199" s="178"/>
      <c r="G199" s="179"/>
      <c r="H199" s="180"/>
      <c r="I199" s="116">
        <f>IF(A199="","",VLOOKUP(A199,Startlist!B:E,3,FALSE)&amp;" / "&amp;VLOOKUP(A199,Startlist!B:E,3,FALSE))</f>
      </c>
      <c r="J199" s="31"/>
      <c r="K199" s="31"/>
    </row>
    <row r="200" spans="1:11" ht="12.75">
      <c r="A200" s="113"/>
      <c r="B200" s="178"/>
      <c r="C200" s="178"/>
      <c r="D200" s="178"/>
      <c r="E200" s="178"/>
      <c r="F200" s="178"/>
      <c r="G200" s="179"/>
      <c r="H200" s="180"/>
      <c r="I200" s="116">
        <f>IF(A200="","",VLOOKUP(A200,Startlist!B:E,3,FALSE)&amp;" / "&amp;VLOOKUP(A200,Startlist!B:E,3,FALSE))</f>
      </c>
      <c r="J200" s="31"/>
      <c r="K200" s="31"/>
    </row>
    <row r="201" spans="1:11" ht="12.75">
      <c r="A201" s="113"/>
      <c r="B201" s="178"/>
      <c r="C201" s="178"/>
      <c r="D201" s="178"/>
      <c r="E201" s="178"/>
      <c r="F201" s="178"/>
      <c r="G201" s="179"/>
      <c r="H201" s="180"/>
      <c r="I201" s="116">
        <f>IF(A201="","",VLOOKUP(A201,Startlist!B:E,3,FALSE)&amp;" / "&amp;VLOOKUP(A201,Startlist!B:E,3,FALSE))</f>
      </c>
      <c r="J201" s="31"/>
      <c r="K201" s="31"/>
    </row>
    <row r="202" spans="1:11" ht="12.75">
      <c r="A202" s="113"/>
      <c r="B202" s="178"/>
      <c r="C202" s="178"/>
      <c r="D202" s="178"/>
      <c r="E202" s="178"/>
      <c r="F202" s="178"/>
      <c r="G202" s="179"/>
      <c r="H202" s="180"/>
      <c r="I202" s="116">
        <f>IF(A202="","",VLOOKUP(A202,Startlist!B:E,3,FALSE)&amp;" / "&amp;VLOOKUP(A202,Startlist!B:E,3,FALSE))</f>
      </c>
      <c r="J202" s="31"/>
      <c r="K202" s="31"/>
    </row>
    <row r="203" spans="1:11" ht="12.75">
      <c r="A203" s="113"/>
      <c r="B203" s="178"/>
      <c r="C203" s="178"/>
      <c r="D203" s="178"/>
      <c r="E203" s="178"/>
      <c r="F203" s="178"/>
      <c r="G203" s="179"/>
      <c r="H203" s="180"/>
      <c r="I203" s="116">
        <f>IF(A203="","",VLOOKUP(A203,Startlist!B:E,3,FALSE)&amp;" / "&amp;VLOOKUP(A203,Startlist!B:E,3,FALSE))</f>
      </c>
      <c r="J203" s="31"/>
      <c r="K203" s="31"/>
    </row>
    <row r="204" spans="1:11" ht="12.75">
      <c r="A204" s="113"/>
      <c r="B204" s="178"/>
      <c r="C204" s="178"/>
      <c r="D204" s="178"/>
      <c r="E204" s="178"/>
      <c r="F204" s="178"/>
      <c r="G204" s="179"/>
      <c r="H204" s="180"/>
      <c r="I204" s="116">
        <f>IF(A204="","",VLOOKUP(A204,Startlist!B:E,3,FALSE)&amp;" / "&amp;VLOOKUP(A204,Startlist!B:E,3,FALSE))</f>
      </c>
      <c r="J204" s="31"/>
      <c r="K204" s="31"/>
    </row>
    <row r="205" spans="1:11" ht="12.75">
      <c r="A205" s="113"/>
      <c r="B205" s="178"/>
      <c r="C205" s="178"/>
      <c r="D205" s="178"/>
      <c r="E205" s="178"/>
      <c r="F205" s="178"/>
      <c r="G205" s="179"/>
      <c r="H205" s="180"/>
      <c r="I205" s="116">
        <f>IF(A205="","",VLOOKUP(A205,Startlist!B:E,3,FALSE)&amp;" / "&amp;VLOOKUP(A205,Startlist!B:E,3,FALSE))</f>
      </c>
      <c r="J205" s="31"/>
      <c r="K205" s="31"/>
    </row>
    <row r="206" spans="1:11" ht="12.75">
      <c r="A206" s="113"/>
      <c r="B206" s="178"/>
      <c r="C206" s="178"/>
      <c r="D206" s="178"/>
      <c r="E206" s="178"/>
      <c r="F206" s="178"/>
      <c r="G206" s="179"/>
      <c r="H206" s="180"/>
      <c r="I206" s="116">
        <f>IF(A206="","",VLOOKUP(A206,Startlist!B:E,3,FALSE)&amp;" / "&amp;VLOOKUP(A206,Startlist!B:E,3,FALSE))</f>
      </c>
      <c r="J206" s="31"/>
      <c r="K206" s="31"/>
    </row>
    <row r="207" spans="1:11" ht="12.75">
      <c r="A207" s="113"/>
      <c r="B207" s="178"/>
      <c r="C207" s="178"/>
      <c r="D207" s="178"/>
      <c r="E207" s="178"/>
      <c r="F207" s="178"/>
      <c r="G207" s="179"/>
      <c r="H207" s="180"/>
      <c r="I207" s="116">
        <f>IF(A207="","",VLOOKUP(A207,Startlist!B:E,3,FALSE)&amp;" / "&amp;VLOOKUP(A207,Startlist!B:E,3,FALSE))</f>
      </c>
      <c r="J207" s="31"/>
      <c r="K207" s="31"/>
    </row>
    <row r="208" spans="1:11" ht="12.75">
      <c r="A208" s="113"/>
      <c r="B208" s="178"/>
      <c r="C208" s="178"/>
      <c r="D208" s="178"/>
      <c r="E208" s="178"/>
      <c r="F208" s="178"/>
      <c r="G208" s="179"/>
      <c r="H208" s="180"/>
      <c r="I208" s="116">
        <f>IF(A208="","",VLOOKUP(A208,Startlist!B:E,3,FALSE)&amp;" / "&amp;VLOOKUP(A208,Startlist!B:E,3,FALSE))</f>
      </c>
      <c r="J208" s="31"/>
      <c r="K208" s="31"/>
    </row>
    <row r="209" spans="1:11" ht="12.75">
      <c r="A209" s="113"/>
      <c r="B209" s="178"/>
      <c r="C209" s="178"/>
      <c r="D209" s="178"/>
      <c r="E209" s="178"/>
      <c r="F209" s="178"/>
      <c r="G209" s="179"/>
      <c r="H209" s="180"/>
      <c r="I209" s="116">
        <f>IF(A209="","",VLOOKUP(A209,Startlist!B:E,3,FALSE)&amp;" / "&amp;VLOOKUP(A209,Startlist!B:E,3,FALSE))</f>
      </c>
      <c r="J209" s="31"/>
      <c r="K209" s="31"/>
    </row>
    <row r="210" spans="1:11" ht="12.75">
      <c r="A210" s="113"/>
      <c r="B210" s="178"/>
      <c r="C210" s="178"/>
      <c r="D210" s="178"/>
      <c r="E210" s="178"/>
      <c r="F210" s="178"/>
      <c r="G210" s="179"/>
      <c r="H210" s="180"/>
      <c r="I210" s="116">
        <f>IF(A210="","",VLOOKUP(A210,Startlist!B:E,3,FALSE)&amp;" / "&amp;VLOOKUP(A210,Startlist!B:E,3,FALSE))</f>
      </c>
      <c r="J210" s="31"/>
      <c r="K210" s="31"/>
    </row>
    <row r="211" spans="1:11" ht="12.75">
      <c r="A211" s="113"/>
      <c r="B211" s="178"/>
      <c r="C211" s="178"/>
      <c r="D211" s="178"/>
      <c r="E211" s="178"/>
      <c r="F211" s="178"/>
      <c r="G211" s="179"/>
      <c r="H211" s="180"/>
      <c r="I211" s="116">
        <f>IF(A211="","",VLOOKUP(A211,Startlist!B:E,3,FALSE)&amp;" / "&amp;VLOOKUP(A211,Startlist!B:E,3,FALSE))</f>
      </c>
      <c r="J211" s="31"/>
      <c r="K211" s="31"/>
    </row>
    <row r="212" spans="1:11" ht="12.75">
      <c r="A212" s="113"/>
      <c r="B212" s="178"/>
      <c r="C212" s="178"/>
      <c r="D212" s="178"/>
      <c r="E212" s="178"/>
      <c r="F212" s="178"/>
      <c r="G212" s="179"/>
      <c r="H212" s="180"/>
      <c r="I212" s="116">
        <f>IF(A212="","",VLOOKUP(A212,Startlist!B:E,3,FALSE)&amp;" / "&amp;VLOOKUP(A212,Startlist!B:E,3,FALSE))</f>
      </c>
      <c r="J212" s="31"/>
      <c r="K212" s="31"/>
    </row>
    <row r="213" spans="1:11" ht="12.75">
      <c r="A213" s="113"/>
      <c r="B213" s="178"/>
      <c r="C213" s="178"/>
      <c r="D213" s="178"/>
      <c r="E213" s="178"/>
      <c r="F213" s="178"/>
      <c r="G213" s="179"/>
      <c r="H213" s="180"/>
      <c r="I213" s="116">
        <f>IF(A213="","",VLOOKUP(A213,Startlist!B:E,3,FALSE)&amp;" / "&amp;VLOOKUP(A213,Startlist!B:E,3,FALSE))</f>
      </c>
      <c r="J213" s="31"/>
      <c r="K213" s="31"/>
    </row>
    <row r="214" spans="1:11" ht="12.75">
      <c r="A214" s="113"/>
      <c r="B214" s="178"/>
      <c r="C214" s="178"/>
      <c r="D214" s="178"/>
      <c r="E214" s="178"/>
      <c r="F214" s="178"/>
      <c r="G214" s="179"/>
      <c r="H214" s="180"/>
      <c r="I214" s="116">
        <f>IF(A214="","",VLOOKUP(A214,Startlist!B:E,3,FALSE)&amp;" / "&amp;VLOOKUP(A214,Startlist!B:E,3,FALSE))</f>
      </c>
      <c r="J214" s="31"/>
      <c r="K214" s="31"/>
    </row>
    <row r="215" spans="1:11" ht="12.75">
      <c r="A215" s="113"/>
      <c r="B215" s="178"/>
      <c r="C215" s="178"/>
      <c r="D215" s="178"/>
      <c r="E215" s="178"/>
      <c r="F215" s="178"/>
      <c r="G215" s="179"/>
      <c r="H215" s="180"/>
      <c r="I215" s="116">
        <f>IF(A215="","",VLOOKUP(A215,Startlist!B:E,3,FALSE)&amp;" / "&amp;VLOOKUP(A215,Startlist!B:E,3,FALSE))</f>
      </c>
      <c r="J215" s="31"/>
      <c r="K215" s="31"/>
    </row>
    <row r="216" spans="1:11" ht="12.75">
      <c r="A216" s="113"/>
      <c r="B216" s="178"/>
      <c r="C216" s="178"/>
      <c r="D216" s="178"/>
      <c r="E216" s="178"/>
      <c r="F216" s="178"/>
      <c r="G216" s="179"/>
      <c r="H216" s="180"/>
      <c r="I216" s="116">
        <f>IF(A216="","",VLOOKUP(A216,Startlist!B:E,3,FALSE)&amp;" / "&amp;VLOOKUP(A216,Startlist!B:E,3,FALSE))</f>
      </c>
      <c r="J216" s="31"/>
      <c r="K216" s="31"/>
    </row>
    <row r="217" spans="1:11" ht="12.75">
      <c r="A217" s="113"/>
      <c r="B217" s="178"/>
      <c r="C217" s="178"/>
      <c r="D217" s="178"/>
      <c r="E217" s="178"/>
      <c r="F217" s="178"/>
      <c r="G217" s="179"/>
      <c r="H217" s="180"/>
      <c r="I217" s="116">
        <f>IF(A217="","",VLOOKUP(A217,Startlist!B:E,3,FALSE)&amp;" / "&amp;VLOOKUP(A217,Startlist!B:E,3,FALSE))</f>
      </c>
      <c r="J217" s="31"/>
      <c r="K217" s="31"/>
    </row>
    <row r="218" spans="1:11" ht="12.75">
      <c r="A218" s="113"/>
      <c r="B218" s="178"/>
      <c r="C218" s="178"/>
      <c r="D218" s="178"/>
      <c r="E218" s="178"/>
      <c r="F218" s="178"/>
      <c r="G218" s="179"/>
      <c r="H218" s="180"/>
      <c r="I218" s="116">
        <f>IF(A218="","",VLOOKUP(A218,Startlist!B:E,3,FALSE)&amp;" / "&amp;VLOOKUP(A218,Startlist!B:E,3,FALSE))</f>
      </c>
      <c r="J218" s="31"/>
      <c r="K218" s="31"/>
    </row>
    <row r="219" spans="1:11" ht="12.75">
      <c r="A219" s="113"/>
      <c r="B219" s="178"/>
      <c r="C219" s="178"/>
      <c r="D219" s="178"/>
      <c r="E219" s="178"/>
      <c r="F219" s="178"/>
      <c r="G219" s="179"/>
      <c r="H219" s="180"/>
      <c r="I219" s="116">
        <f>IF(A219="","",VLOOKUP(A219,Startlist!B:E,3,FALSE)&amp;" / "&amp;VLOOKUP(A219,Startlist!B:E,3,FALSE))</f>
      </c>
      <c r="J219" s="31"/>
      <c r="K219" s="31"/>
    </row>
    <row r="220" spans="1:11" ht="12.75">
      <c r="A220" s="113"/>
      <c r="B220" s="178"/>
      <c r="C220" s="178"/>
      <c r="D220" s="178"/>
      <c r="E220" s="178"/>
      <c r="F220" s="178"/>
      <c r="G220" s="179"/>
      <c r="H220" s="180"/>
      <c r="I220" s="116">
        <f>IF(A220="","",VLOOKUP(A220,Startlist!B:E,3,FALSE)&amp;" / "&amp;VLOOKUP(A220,Startlist!B:E,3,FALSE))</f>
      </c>
      <c r="J220" s="31"/>
      <c r="K220" s="31"/>
    </row>
    <row r="221" spans="1:11" ht="12.75">
      <c r="A221" s="113"/>
      <c r="B221" s="178"/>
      <c r="C221" s="178"/>
      <c r="D221" s="178"/>
      <c r="E221" s="178"/>
      <c r="F221" s="178"/>
      <c r="G221" s="179"/>
      <c r="H221" s="180"/>
      <c r="I221" s="116">
        <f>IF(A221="","",VLOOKUP(A221,Startlist!B:E,3,FALSE)&amp;" / "&amp;VLOOKUP(A221,Startlist!B:E,3,FALSE))</f>
      </c>
      <c r="J221" s="31"/>
      <c r="K221" s="31"/>
    </row>
    <row r="222" spans="1:11" ht="12.75">
      <c r="A222" s="113"/>
      <c r="B222" s="178"/>
      <c r="C222" s="178"/>
      <c r="D222" s="178"/>
      <c r="E222" s="178"/>
      <c r="F222" s="178"/>
      <c r="G222" s="179"/>
      <c r="H222" s="180"/>
      <c r="I222" s="116">
        <f>IF(A222="","",VLOOKUP(A222,Startlist!B:E,3,FALSE)&amp;" / "&amp;VLOOKUP(A222,Startlist!B:E,3,FALSE))</f>
      </c>
      <c r="J222" s="31"/>
      <c r="K222" s="31"/>
    </row>
    <row r="223" spans="1:11" ht="12.75">
      <c r="A223" s="113"/>
      <c r="B223" s="178"/>
      <c r="C223" s="178"/>
      <c r="D223" s="178"/>
      <c r="E223" s="178"/>
      <c r="F223" s="178"/>
      <c r="G223" s="179"/>
      <c r="H223" s="180"/>
      <c r="I223" s="116">
        <f>IF(A223="","",VLOOKUP(A223,Startlist!B:E,3,FALSE)&amp;" / "&amp;VLOOKUP(A223,Startlist!B:E,3,FALSE))</f>
      </c>
      <c r="J223" s="31"/>
      <c r="K223" s="31"/>
    </row>
    <row r="224" spans="1:11" ht="12.75">
      <c r="A224" s="113"/>
      <c r="B224" s="178"/>
      <c r="C224" s="178"/>
      <c r="D224" s="178"/>
      <c r="E224" s="178"/>
      <c r="F224" s="178"/>
      <c r="G224" s="179"/>
      <c r="H224" s="180"/>
      <c r="I224" s="116">
        <f>IF(A224="","",VLOOKUP(A224,Startlist!B:E,3,FALSE)&amp;" / "&amp;VLOOKUP(A224,Startlist!B:E,3,FALSE))</f>
      </c>
      <c r="J224" s="31"/>
      <c r="K224" s="31"/>
    </row>
    <row r="225" spans="1:11" ht="12.75">
      <c r="A225" s="113"/>
      <c r="B225" s="178"/>
      <c r="C225" s="178"/>
      <c r="D225" s="178"/>
      <c r="E225" s="178"/>
      <c r="F225" s="178"/>
      <c r="G225" s="179"/>
      <c r="H225" s="180"/>
      <c r="I225" s="116">
        <f>IF(A225="","",VLOOKUP(A225,Startlist!B:E,3,FALSE)&amp;" / "&amp;VLOOKUP(A225,Startlist!B:E,3,FALSE))</f>
      </c>
      <c r="J225" s="31"/>
      <c r="K225" s="31"/>
    </row>
    <row r="226" spans="1:11" ht="12.75">
      <c r="A226" s="113"/>
      <c r="B226" s="178"/>
      <c r="C226" s="178"/>
      <c r="D226" s="178"/>
      <c r="E226" s="178"/>
      <c r="F226" s="178"/>
      <c r="G226" s="179"/>
      <c r="H226" s="180"/>
      <c r="I226" s="116">
        <f>IF(A226="","",VLOOKUP(A226,Startlist!B:E,3,FALSE)&amp;" / "&amp;VLOOKUP(A226,Startlist!B:E,3,FALSE))</f>
      </c>
      <c r="J226" s="31"/>
      <c r="K226" s="31"/>
    </row>
    <row r="227" spans="1:11" ht="12.75">
      <c r="A227" s="113"/>
      <c r="B227" s="178"/>
      <c r="C227" s="178"/>
      <c r="D227" s="178"/>
      <c r="E227" s="178"/>
      <c r="F227" s="178"/>
      <c r="G227" s="179"/>
      <c r="H227" s="180"/>
      <c r="I227" s="116">
        <f>IF(A227="","",VLOOKUP(A227,Startlist!B:E,3,FALSE)&amp;" / "&amp;VLOOKUP(A227,Startlist!B:E,3,FALSE))</f>
      </c>
      <c r="J227" s="31"/>
      <c r="K227" s="31"/>
    </row>
    <row r="228" spans="1:11" ht="12.75">
      <c r="A228" s="113"/>
      <c r="B228" s="178"/>
      <c r="C228" s="178"/>
      <c r="D228" s="178"/>
      <c r="E228" s="178"/>
      <c r="F228" s="178"/>
      <c r="G228" s="179"/>
      <c r="H228" s="180"/>
      <c r="I228" s="116"/>
      <c r="J228" s="31"/>
      <c r="K228" s="31"/>
    </row>
    <row r="229" spans="1:11" ht="12.75">
      <c r="A229" s="113"/>
      <c r="B229" s="178"/>
      <c r="C229" s="178"/>
      <c r="D229" s="178"/>
      <c r="E229" s="178"/>
      <c r="F229" s="178"/>
      <c r="G229" s="179"/>
      <c r="H229" s="180"/>
      <c r="I229" s="116"/>
      <c r="J229" s="31"/>
      <c r="K229" s="31"/>
    </row>
    <row r="230" spans="1:11" ht="12.75">
      <c r="A230" s="113"/>
      <c r="B230" s="178"/>
      <c r="C230" s="178"/>
      <c r="D230" s="178"/>
      <c r="E230" s="178"/>
      <c r="F230" s="178"/>
      <c r="G230" s="179"/>
      <c r="H230" s="180"/>
      <c r="I230" s="116"/>
      <c r="J230" s="31"/>
      <c r="K230" s="31"/>
    </row>
    <row r="231" spans="1:11" ht="12.75">
      <c r="A231" s="113"/>
      <c r="B231" s="178"/>
      <c r="C231" s="178"/>
      <c r="D231" s="178"/>
      <c r="E231" s="178"/>
      <c r="F231" s="178"/>
      <c r="G231" s="179"/>
      <c r="H231" s="180"/>
      <c r="I231" s="116"/>
      <c r="J231" s="31"/>
      <c r="K231" s="31"/>
    </row>
    <row r="232" spans="1:11" ht="12.75">
      <c r="A232" s="113"/>
      <c r="B232" s="178"/>
      <c r="C232" s="178"/>
      <c r="D232" s="178"/>
      <c r="E232" s="178"/>
      <c r="F232" s="178"/>
      <c r="G232" s="179"/>
      <c r="H232" s="180"/>
      <c r="I232" s="116"/>
      <c r="J232" s="31"/>
      <c r="K232" s="31"/>
    </row>
    <row r="233" spans="1:11" ht="12.75">
      <c r="A233" s="113"/>
      <c r="B233" s="178"/>
      <c r="C233" s="178"/>
      <c r="D233" s="178"/>
      <c r="E233" s="178"/>
      <c r="F233" s="178"/>
      <c r="G233" s="179"/>
      <c r="H233" s="180"/>
      <c r="I233" s="116"/>
      <c r="J233" s="31"/>
      <c r="K233" s="31"/>
    </row>
    <row r="234" spans="1:11" ht="12.75">
      <c r="A234" s="113"/>
      <c r="B234" s="178"/>
      <c r="C234" s="178"/>
      <c r="D234" s="178"/>
      <c r="E234" s="178"/>
      <c r="F234" s="178"/>
      <c r="G234" s="179"/>
      <c r="H234" s="180"/>
      <c r="I234" s="116"/>
      <c r="J234" s="31"/>
      <c r="K234" s="31"/>
    </row>
    <row r="235" spans="1:11" ht="12.75">
      <c r="A235" s="113"/>
      <c r="B235" s="178"/>
      <c r="C235" s="178"/>
      <c r="D235" s="178"/>
      <c r="E235" s="178"/>
      <c r="F235" s="178"/>
      <c r="G235" s="179"/>
      <c r="H235" s="180"/>
      <c r="I235" s="116"/>
      <c r="J235" s="31"/>
      <c r="K235" s="31"/>
    </row>
    <row r="236" spans="1:11" ht="12.75">
      <c r="A236" s="113"/>
      <c r="B236" s="178"/>
      <c r="C236" s="178"/>
      <c r="D236" s="178"/>
      <c r="E236" s="178"/>
      <c r="F236" s="178"/>
      <c r="G236" s="179"/>
      <c r="H236" s="180"/>
      <c r="I236" s="116"/>
      <c r="J236" s="31"/>
      <c r="K236" s="31"/>
    </row>
    <row r="237" spans="1:11" ht="12.75">
      <c r="A237" s="113"/>
      <c r="B237" s="178"/>
      <c r="C237" s="178"/>
      <c r="D237" s="178"/>
      <c r="E237" s="178"/>
      <c r="F237" s="178"/>
      <c r="G237" s="179"/>
      <c r="H237" s="180"/>
      <c r="I237" s="116"/>
      <c r="J237" s="31"/>
      <c r="K237" s="31"/>
    </row>
    <row r="238" spans="1:11" ht="12.75">
      <c r="A238" s="113"/>
      <c r="B238" s="178"/>
      <c r="C238" s="178"/>
      <c r="D238" s="178"/>
      <c r="E238" s="178"/>
      <c r="F238" s="178"/>
      <c r="G238" s="179"/>
      <c r="H238" s="180"/>
      <c r="I238" s="116"/>
      <c r="J238" s="31"/>
      <c r="K238" s="31"/>
    </row>
    <row r="239" spans="1:11" ht="12.75">
      <c r="A239" s="113"/>
      <c r="B239" s="178"/>
      <c r="C239" s="178"/>
      <c r="D239" s="178"/>
      <c r="E239" s="178"/>
      <c r="F239" s="178"/>
      <c r="G239" s="179"/>
      <c r="H239" s="180"/>
      <c r="I239" s="116"/>
      <c r="J239" s="31"/>
      <c r="K239" s="31"/>
    </row>
    <row r="240" spans="1:11" ht="12.75">
      <c r="A240" s="113"/>
      <c r="B240" s="178"/>
      <c r="C240" s="178"/>
      <c r="D240" s="178"/>
      <c r="E240" s="178"/>
      <c r="F240" s="178"/>
      <c r="G240" s="179"/>
      <c r="H240" s="180"/>
      <c r="I240" s="116"/>
      <c r="J240" s="31"/>
      <c r="K240" s="31"/>
    </row>
    <row r="241" spans="1:11" ht="12.75">
      <c r="A241" s="113"/>
      <c r="B241" s="178"/>
      <c r="C241" s="178"/>
      <c r="D241" s="178"/>
      <c r="E241" s="178"/>
      <c r="F241" s="178"/>
      <c r="G241" s="179"/>
      <c r="H241" s="180"/>
      <c r="I241" s="116"/>
      <c r="J241" s="31"/>
      <c r="K241" s="31"/>
    </row>
    <row r="242" spans="1:11" ht="12.75">
      <c r="A242" s="113"/>
      <c r="B242" s="178"/>
      <c r="C242" s="178"/>
      <c r="D242" s="178"/>
      <c r="E242" s="178"/>
      <c r="F242" s="178"/>
      <c r="G242" s="179"/>
      <c r="H242" s="180"/>
      <c r="I242" s="116"/>
      <c r="J242" s="31"/>
      <c r="K242" s="31"/>
    </row>
    <row r="243" spans="1:11" ht="12.75">
      <c r="A243" s="113"/>
      <c r="B243" s="178"/>
      <c r="C243" s="178"/>
      <c r="D243" s="178"/>
      <c r="E243" s="178"/>
      <c r="F243" s="178"/>
      <c r="G243" s="179"/>
      <c r="H243" s="180"/>
      <c r="I243" s="116"/>
      <c r="J243" s="31"/>
      <c r="K243" s="31"/>
    </row>
    <row r="244" spans="1:11" ht="12.75">
      <c r="A244" s="113"/>
      <c r="B244" s="178"/>
      <c r="C244" s="178"/>
      <c r="D244" s="178"/>
      <c r="E244" s="178"/>
      <c r="F244" s="178"/>
      <c r="G244" s="179"/>
      <c r="H244" s="180"/>
      <c r="I244" s="116"/>
      <c r="J244" s="31"/>
      <c r="K244" s="31"/>
    </row>
    <row r="245" spans="1:11" ht="12.75">
      <c r="A245" s="113"/>
      <c r="B245" s="178"/>
      <c r="C245" s="178"/>
      <c r="D245" s="178"/>
      <c r="E245" s="178"/>
      <c r="F245" s="178"/>
      <c r="G245" s="179"/>
      <c r="H245" s="180"/>
      <c r="I245" s="116"/>
      <c r="J245" s="31"/>
      <c r="K245" s="31"/>
    </row>
    <row r="246" spans="1:11" ht="12.75">
      <c r="A246" s="113"/>
      <c r="B246" s="178"/>
      <c r="C246" s="178"/>
      <c r="D246" s="178"/>
      <c r="E246" s="178"/>
      <c r="F246" s="178"/>
      <c r="G246" s="179"/>
      <c r="H246" s="180"/>
      <c r="I246" s="116"/>
      <c r="J246" s="31"/>
      <c r="K246" s="31"/>
    </row>
    <row r="247" spans="1:11" ht="12.75">
      <c r="A247" s="113"/>
      <c r="B247" s="178"/>
      <c r="C247" s="178"/>
      <c r="D247" s="178"/>
      <c r="E247" s="178"/>
      <c r="F247" s="178"/>
      <c r="G247" s="179"/>
      <c r="H247" s="180"/>
      <c r="I247" s="116"/>
      <c r="J247" s="31"/>
      <c r="K247" s="31"/>
    </row>
    <row r="248" spans="1:11" ht="12.75">
      <c r="A248" s="113"/>
      <c r="B248" s="178"/>
      <c r="C248" s="178"/>
      <c r="D248" s="178"/>
      <c r="E248" s="178"/>
      <c r="F248" s="178"/>
      <c r="G248" s="179"/>
      <c r="H248" s="180"/>
      <c r="I248" s="116"/>
      <c r="J248" s="31"/>
      <c r="K248" s="31"/>
    </row>
    <row r="249" spans="1:11" ht="12.75">
      <c r="A249" s="113"/>
      <c r="B249" s="178"/>
      <c r="C249" s="178"/>
      <c r="D249" s="178"/>
      <c r="E249" s="178"/>
      <c r="F249" s="178"/>
      <c r="G249" s="179"/>
      <c r="H249" s="180"/>
      <c r="I249" s="116"/>
      <c r="J249" s="31"/>
      <c r="K249" s="31"/>
    </row>
    <row r="250" spans="1:11" ht="12.75">
      <c r="A250" s="113"/>
      <c r="B250" s="178"/>
      <c r="C250" s="178"/>
      <c r="D250" s="178"/>
      <c r="E250" s="178"/>
      <c r="F250" s="178"/>
      <c r="G250" s="179"/>
      <c r="H250" s="180"/>
      <c r="I250" s="116"/>
      <c r="J250" s="31"/>
      <c r="K250" s="31"/>
    </row>
    <row r="251" spans="1:11" ht="12.75">
      <c r="A251" s="113"/>
      <c r="B251" s="178"/>
      <c r="C251" s="178"/>
      <c r="D251" s="178"/>
      <c r="E251" s="178"/>
      <c r="F251" s="178"/>
      <c r="G251" s="179"/>
      <c r="H251" s="180"/>
      <c r="I251" s="116"/>
      <c r="J251" s="31"/>
      <c r="K251" s="31"/>
    </row>
    <row r="252" spans="1:11" ht="12.75">
      <c r="A252" s="113"/>
      <c r="B252" s="178"/>
      <c r="C252" s="178"/>
      <c r="D252" s="178"/>
      <c r="E252" s="178"/>
      <c r="F252" s="178"/>
      <c r="G252" s="179"/>
      <c r="H252" s="180"/>
      <c r="I252" s="116"/>
      <c r="J252" s="31"/>
      <c r="K252" s="31"/>
    </row>
    <row r="253" spans="1:11" ht="12.75">
      <c r="A253" s="113"/>
      <c r="B253" s="178"/>
      <c r="C253" s="178"/>
      <c r="D253" s="178"/>
      <c r="E253" s="178"/>
      <c r="F253" s="178"/>
      <c r="G253" s="179"/>
      <c r="H253" s="180"/>
      <c r="I253" s="116"/>
      <c r="J253" s="31"/>
      <c r="K253" s="31"/>
    </row>
    <row r="254" spans="1:11" ht="12.75">
      <c r="A254" s="113"/>
      <c r="B254" s="178"/>
      <c r="C254" s="178"/>
      <c r="D254" s="178"/>
      <c r="E254" s="178"/>
      <c r="F254" s="178"/>
      <c r="G254" s="179"/>
      <c r="H254" s="180"/>
      <c r="I254" s="116"/>
      <c r="J254" s="31"/>
      <c r="K254" s="31"/>
    </row>
    <row r="255" spans="1:11" ht="12.75">
      <c r="A255" s="113"/>
      <c r="B255" s="178"/>
      <c r="C255" s="178"/>
      <c r="D255" s="178"/>
      <c r="E255" s="178"/>
      <c r="F255" s="178"/>
      <c r="G255" s="179"/>
      <c r="H255" s="180"/>
      <c r="I255" s="116"/>
      <c r="J255" s="31"/>
      <c r="K255" s="31"/>
    </row>
    <row r="256" spans="1:11" ht="12.75">
      <c r="A256" s="113"/>
      <c r="B256" s="178"/>
      <c r="C256" s="178"/>
      <c r="D256" s="178"/>
      <c r="E256" s="178"/>
      <c r="F256" s="178"/>
      <c r="G256" s="179"/>
      <c r="H256" s="180"/>
      <c r="I256" s="116"/>
      <c r="J256" s="31"/>
      <c r="K256" s="31"/>
    </row>
    <row r="257" spans="1:11" ht="12.75">
      <c r="A257" s="113"/>
      <c r="B257" s="178"/>
      <c r="C257" s="178"/>
      <c r="D257" s="178"/>
      <c r="E257" s="178"/>
      <c r="F257" s="178"/>
      <c r="G257" s="179"/>
      <c r="H257" s="180"/>
      <c r="I257" s="116"/>
      <c r="J257" s="31"/>
      <c r="K257" s="31"/>
    </row>
    <row r="258" spans="1:11" ht="12.75">
      <c r="A258" s="113"/>
      <c r="B258" s="178"/>
      <c r="C258" s="178"/>
      <c r="D258" s="178"/>
      <c r="E258" s="178"/>
      <c r="F258" s="178"/>
      <c r="G258" s="179"/>
      <c r="H258" s="180"/>
      <c r="I258" s="116"/>
      <c r="J258" s="31"/>
      <c r="K258" s="31"/>
    </row>
    <row r="259" spans="1:11" ht="12.75">
      <c r="A259" s="113"/>
      <c r="B259" s="178"/>
      <c r="C259" s="178"/>
      <c r="D259" s="178"/>
      <c r="E259" s="178"/>
      <c r="F259" s="178"/>
      <c r="G259" s="179"/>
      <c r="H259" s="180"/>
      <c r="I259" s="116"/>
      <c r="J259" s="31"/>
      <c r="K259" s="31"/>
    </row>
    <row r="260" spans="1:11" ht="12.75">
      <c r="A260" s="113"/>
      <c r="B260" s="178"/>
      <c r="C260" s="178"/>
      <c r="D260" s="178"/>
      <c r="E260" s="178"/>
      <c r="F260" s="178"/>
      <c r="G260" s="179"/>
      <c r="H260" s="180"/>
      <c r="I260" s="116"/>
      <c r="J260" s="31"/>
      <c r="K260" s="31"/>
    </row>
    <row r="261" spans="1:11" ht="12.75">
      <c r="A261" s="113"/>
      <c r="B261" s="178"/>
      <c r="C261" s="178"/>
      <c r="D261" s="178"/>
      <c r="E261" s="178"/>
      <c r="F261" s="178"/>
      <c r="G261" s="179"/>
      <c r="H261" s="180"/>
      <c r="I261" s="116"/>
      <c r="J261" s="31"/>
      <c r="K261" s="31"/>
    </row>
    <row r="262" spans="1:11" ht="12.75">
      <c r="A262" s="113"/>
      <c r="B262" s="178"/>
      <c r="C262" s="178"/>
      <c r="D262" s="178"/>
      <c r="E262" s="178"/>
      <c r="F262" s="178"/>
      <c r="G262" s="179"/>
      <c r="H262" s="180"/>
      <c r="I262" s="116"/>
      <c r="J262" s="31"/>
      <c r="K262" s="31"/>
    </row>
    <row r="263" spans="1:11" ht="12.75">
      <c r="A263" s="113"/>
      <c r="B263" s="178"/>
      <c r="C263" s="178"/>
      <c r="D263" s="178"/>
      <c r="E263" s="178"/>
      <c r="F263" s="178"/>
      <c r="G263" s="179"/>
      <c r="H263" s="180"/>
      <c r="I263" s="116"/>
      <c r="J263" s="31"/>
      <c r="K263" s="31"/>
    </row>
    <row r="264" spans="1:11" ht="12.75">
      <c r="A264" s="113"/>
      <c r="B264" s="178"/>
      <c r="C264" s="178"/>
      <c r="D264" s="178"/>
      <c r="E264" s="178"/>
      <c r="F264" s="178"/>
      <c r="G264" s="179"/>
      <c r="H264" s="180"/>
      <c r="I264" s="116"/>
      <c r="J264" s="31"/>
      <c r="K264" s="31"/>
    </row>
    <row r="265" spans="1:11" ht="12.75">
      <c r="A265" s="113"/>
      <c r="B265" s="178"/>
      <c r="C265" s="178"/>
      <c r="D265" s="178"/>
      <c r="E265" s="178"/>
      <c r="F265" s="178"/>
      <c r="G265" s="179"/>
      <c r="H265" s="180"/>
      <c r="I265" s="116"/>
      <c r="J265" s="31"/>
      <c r="K265" s="31"/>
    </row>
    <row r="266" spans="1:11" ht="12.75">
      <c r="A266" s="113"/>
      <c r="B266" s="178"/>
      <c r="C266" s="178"/>
      <c r="D266" s="178"/>
      <c r="E266" s="178"/>
      <c r="F266" s="178"/>
      <c r="G266" s="179"/>
      <c r="H266" s="180"/>
      <c r="I266" s="116"/>
      <c r="J266" s="31"/>
      <c r="K266" s="31"/>
    </row>
    <row r="267" spans="1:11" ht="12.75">
      <c r="A267" s="113"/>
      <c r="B267" s="178"/>
      <c r="C267" s="178"/>
      <c r="D267" s="178"/>
      <c r="E267" s="178"/>
      <c r="F267" s="178"/>
      <c r="G267" s="179"/>
      <c r="H267" s="180"/>
      <c r="I267" s="116"/>
      <c r="J267" s="31"/>
      <c r="K267" s="31"/>
    </row>
    <row r="268" spans="1:11" ht="12.75">
      <c r="A268" s="113"/>
      <c r="B268" s="178"/>
      <c r="C268" s="178"/>
      <c r="D268" s="178"/>
      <c r="E268" s="178"/>
      <c r="F268" s="178"/>
      <c r="G268" s="179"/>
      <c r="H268" s="180"/>
      <c r="I268" s="116"/>
      <c r="J268" s="31"/>
      <c r="K268" s="31"/>
    </row>
    <row r="269" spans="1:11" ht="12.75">
      <c r="A269" s="113"/>
      <c r="B269" s="178"/>
      <c r="C269" s="178"/>
      <c r="D269" s="178"/>
      <c r="E269" s="178"/>
      <c r="F269" s="178"/>
      <c r="G269" s="179"/>
      <c r="H269" s="180"/>
      <c r="I269" s="116"/>
      <c r="J269" s="31"/>
      <c r="K269" s="31"/>
    </row>
    <row r="270" spans="1:11" ht="12.75">
      <c r="A270" s="113"/>
      <c r="B270" s="178"/>
      <c r="C270" s="178"/>
      <c r="D270" s="178"/>
      <c r="E270" s="178"/>
      <c r="F270" s="178"/>
      <c r="G270" s="179"/>
      <c r="H270" s="180"/>
      <c r="I270" s="116"/>
      <c r="J270" s="31"/>
      <c r="K270" s="31"/>
    </row>
    <row r="271" spans="1:11" ht="12.75">
      <c r="A271" s="113"/>
      <c r="B271" s="178"/>
      <c r="C271" s="178"/>
      <c r="D271" s="178"/>
      <c r="E271" s="178"/>
      <c r="F271" s="178"/>
      <c r="G271" s="179"/>
      <c r="H271" s="180"/>
      <c r="I271" s="116"/>
      <c r="J271" s="31"/>
      <c r="K271" s="31"/>
    </row>
    <row r="272" spans="1:11" ht="12.75">
      <c r="A272" s="113"/>
      <c r="B272" s="178"/>
      <c r="C272" s="178"/>
      <c r="D272" s="178"/>
      <c r="E272" s="178"/>
      <c r="F272" s="178"/>
      <c r="G272" s="179"/>
      <c r="H272" s="180"/>
      <c r="I272" s="116"/>
      <c r="J272" s="31"/>
      <c r="K272" s="31"/>
    </row>
    <row r="273" spans="1:11" ht="12.75">
      <c r="A273" s="113"/>
      <c r="B273" s="178"/>
      <c r="C273" s="178"/>
      <c r="D273" s="178"/>
      <c r="E273" s="178"/>
      <c r="F273" s="178"/>
      <c r="G273" s="179"/>
      <c r="H273" s="180"/>
      <c r="I273" s="116"/>
      <c r="J273" s="31"/>
      <c r="K273" s="31"/>
    </row>
    <row r="274" spans="1:11" ht="12.75">
      <c r="A274" s="113"/>
      <c r="B274" s="178"/>
      <c r="C274" s="178"/>
      <c r="D274" s="178"/>
      <c r="E274" s="178"/>
      <c r="F274" s="178"/>
      <c r="G274" s="179"/>
      <c r="H274" s="180"/>
      <c r="I274" s="116"/>
      <c r="J274" s="31"/>
      <c r="K274" s="31"/>
    </row>
    <row r="275" spans="1:11" ht="12.75">
      <c r="A275" s="113"/>
      <c r="B275" s="178"/>
      <c r="C275" s="178"/>
      <c r="D275" s="178"/>
      <c r="E275" s="178"/>
      <c r="F275" s="178"/>
      <c r="G275" s="179"/>
      <c r="H275" s="180"/>
      <c r="I275" s="116"/>
      <c r="J275" s="31"/>
      <c r="K275" s="31"/>
    </row>
    <row r="276" spans="1:11" ht="12.75">
      <c r="A276" s="113"/>
      <c r="B276" s="178"/>
      <c r="C276" s="178"/>
      <c r="D276" s="178"/>
      <c r="E276" s="178"/>
      <c r="F276" s="178"/>
      <c r="G276" s="179"/>
      <c r="H276" s="180"/>
      <c r="I276" s="116"/>
      <c r="J276" s="31"/>
      <c r="K276" s="31"/>
    </row>
    <row r="277" spans="1:11" ht="12.75">
      <c r="A277" s="113"/>
      <c r="B277" s="178"/>
      <c r="C277" s="178"/>
      <c r="D277" s="178"/>
      <c r="E277" s="178"/>
      <c r="F277" s="178"/>
      <c r="G277" s="179"/>
      <c r="H277" s="180"/>
      <c r="I277" s="116"/>
      <c r="J277" s="31"/>
      <c r="K277" s="31"/>
    </row>
    <row r="278" spans="1:11" ht="12.75">
      <c r="A278" s="113"/>
      <c r="B278" s="178"/>
      <c r="C278" s="178"/>
      <c r="D278" s="178"/>
      <c r="E278" s="178"/>
      <c r="F278" s="178"/>
      <c r="G278" s="179"/>
      <c r="H278" s="180"/>
      <c r="I278" s="116"/>
      <c r="J278" s="31"/>
      <c r="K278" s="31"/>
    </row>
    <row r="279" spans="1:11" ht="12.75">
      <c r="A279" s="113"/>
      <c r="B279" s="178"/>
      <c r="C279" s="178"/>
      <c r="D279" s="178"/>
      <c r="E279" s="178"/>
      <c r="F279" s="178"/>
      <c r="G279" s="179"/>
      <c r="H279" s="180"/>
      <c r="I279" s="116"/>
      <c r="J279" s="31"/>
      <c r="K279" s="31"/>
    </row>
    <row r="280" spans="1:11" ht="12.75">
      <c r="A280" s="113"/>
      <c r="B280" s="178"/>
      <c r="C280" s="178"/>
      <c r="D280" s="178"/>
      <c r="E280" s="178"/>
      <c r="F280" s="178"/>
      <c r="G280" s="179"/>
      <c r="H280" s="180"/>
      <c r="I280" s="116"/>
      <c r="J280" s="31"/>
      <c r="K280" s="31"/>
    </row>
    <row r="281" spans="1:11" ht="12.75">
      <c r="A281" s="113"/>
      <c r="B281" s="178"/>
      <c r="C281" s="178"/>
      <c r="D281" s="178"/>
      <c r="E281" s="178"/>
      <c r="F281" s="178"/>
      <c r="G281" s="179"/>
      <c r="H281" s="180"/>
      <c r="I281" s="116"/>
      <c r="J281" s="31"/>
      <c r="K281" s="31"/>
    </row>
    <row r="282" spans="1:11" ht="12.75">
      <c r="A282" s="113"/>
      <c r="B282" s="178"/>
      <c r="C282" s="178"/>
      <c r="D282" s="178"/>
      <c r="E282" s="178"/>
      <c r="F282" s="178"/>
      <c r="G282" s="179"/>
      <c r="H282" s="180"/>
      <c r="I282" s="116"/>
      <c r="J282" s="31"/>
      <c r="K282" s="31"/>
    </row>
    <row r="283" spans="1:11" ht="12.75">
      <c r="A283" s="113"/>
      <c r="B283" s="178"/>
      <c r="C283" s="178"/>
      <c r="D283" s="178"/>
      <c r="E283" s="178"/>
      <c r="F283" s="178"/>
      <c r="G283" s="179"/>
      <c r="H283" s="180"/>
      <c r="I283" s="116"/>
      <c r="J283" s="31"/>
      <c r="K283" s="31"/>
    </row>
    <row r="284" spans="1:11" ht="12.75">
      <c r="A284" s="113"/>
      <c r="B284" s="178"/>
      <c r="C284" s="178"/>
      <c r="D284" s="178"/>
      <c r="E284" s="178"/>
      <c r="F284" s="178"/>
      <c r="G284" s="179"/>
      <c r="H284" s="180"/>
      <c r="I284" s="116"/>
      <c r="J284" s="31"/>
      <c r="K284" s="31"/>
    </row>
    <row r="285" spans="1:11" ht="12.75">
      <c r="A285" s="113"/>
      <c r="B285" s="178"/>
      <c r="C285" s="178"/>
      <c r="D285" s="178"/>
      <c r="E285" s="178"/>
      <c r="F285" s="178"/>
      <c r="G285" s="179"/>
      <c r="H285" s="180"/>
      <c r="I285" s="116"/>
      <c r="J285" s="31"/>
      <c r="K285" s="31"/>
    </row>
    <row r="286" spans="1:11" ht="12.75">
      <c r="A286" s="113"/>
      <c r="B286" s="178"/>
      <c r="C286" s="178"/>
      <c r="D286" s="178"/>
      <c r="E286" s="178"/>
      <c r="F286" s="178"/>
      <c r="G286" s="179"/>
      <c r="H286" s="180"/>
      <c r="I286" s="116"/>
      <c r="J286" s="31"/>
      <c r="K286" s="31"/>
    </row>
    <row r="287" spans="1:11" ht="12.75">
      <c r="A287" s="113"/>
      <c r="B287" s="178"/>
      <c r="C287" s="178"/>
      <c r="D287" s="178"/>
      <c r="E287" s="178"/>
      <c r="F287" s="178"/>
      <c r="G287" s="179"/>
      <c r="H287" s="180"/>
      <c r="I287" s="116"/>
      <c r="J287" s="31"/>
      <c r="K287" s="31"/>
    </row>
    <row r="288" spans="1:11" ht="12.75">
      <c r="A288" s="113"/>
      <c r="B288" s="178"/>
      <c r="C288" s="178"/>
      <c r="D288" s="178"/>
      <c r="E288" s="178"/>
      <c r="F288" s="178"/>
      <c r="G288" s="179"/>
      <c r="H288" s="180"/>
      <c r="I288" s="116"/>
      <c r="J288" s="31"/>
      <c r="K288" s="31"/>
    </row>
    <row r="289" spans="1:11" ht="12.75">
      <c r="A289" s="113"/>
      <c r="B289" s="178"/>
      <c r="C289" s="178"/>
      <c r="D289" s="178"/>
      <c r="E289" s="178"/>
      <c r="F289" s="178"/>
      <c r="G289" s="179"/>
      <c r="H289" s="180"/>
      <c r="I289" s="116"/>
      <c r="J289" s="31"/>
      <c r="K289" s="31"/>
    </row>
    <row r="290" spans="1:11" ht="12.75">
      <c r="A290" s="113"/>
      <c r="B290" s="178"/>
      <c r="C290" s="178"/>
      <c r="D290" s="178"/>
      <c r="E290" s="178"/>
      <c r="F290" s="178"/>
      <c r="G290" s="179"/>
      <c r="H290" s="180"/>
      <c r="I290" s="116"/>
      <c r="J290" s="31"/>
      <c r="K290" s="31"/>
    </row>
    <row r="291" spans="1:11" ht="12.75">
      <c r="A291" s="113"/>
      <c r="B291" s="178"/>
      <c r="C291" s="178"/>
      <c r="D291" s="178"/>
      <c r="E291" s="178"/>
      <c r="F291" s="178"/>
      <c r="G291" s="179"/>
      <c r="H291" s="180"/>
      <c r="I291" s="116"/>
      <c r="J291" s="31"/>
      <c r="K291" s="31"/>
    </row>
    <row r="292" spans="1:11" ht="12.75">
      <c r="A292" s="113"/>
      <c r="B292" s="178"/>
      <c r="C292" s="178"/>
      <c r="D292" s="178"/>
      <c r="E292" s="178"/>
      <c r="F292" s="178"/>
      <c r="G292" s="179"/>
      <c r="H292" s="180"/>
      <c r="I292" s="116"/>
      <c r="J292" s="31"/>
      <c r="K292" s="31"/>
    </row>
    <row r="293" spans="1:11" ht="12.75">
      <c r="A293" s="113"/>
      <c r="B293" s="178"/>
      <c r="C293" s="178"/>
      <c r="D293" s="178"/>
      <c r="E293" s="178"/>
      <c r="F293" s="178"/>
      <c r="G293" s="179"/>
      <c r="H293" s="180"/>
      <c r="I293" s="116"/>
      <c r="J293" s="31"/>
      <c r="K293" s="31"/>
    </row>
    <row r="294" spans="1:11" ht="12.75">
      <c r="A294" s="113"/>
      <c r="B294" s="178"/>
      <c r="C294" s="178"/>
      <c r="D294" s="178"/>
      <c r="E294" s="178"/>
      <c r="F294" s="178"/>
      <c r="G294" s="179"/>
      <c r="H294" s="180"/>
      <c r="I294" s="116"/>
      <c r="J294" s="31"/>
      <c r="K294" s="31"/>
    </row>
    <row r="295" spans="1:11" ht="12.75">
      <c r="A295" s="113"/>
      <c r="B295" s="178"/>
      <c r="C295" s="178"/>
      <c r="D295" s="178"/>
      <c r="E295" s="178"/>
      <c r="F295" s="178"/>
      <c r="G295" s="179"/>
      <c r="H295" s="180"/>
      <c r="I295" s="116"/>
      <c r="J295" s="31"/>
      <c r="K295" s="31"/>
    </row>
    <row r="296" spans="1:11" ht="12.75">
      <c r="A296" s="113"/>
      <c r="B296" s="178"/>
      <c r="C296" s="178"/>
      <c r="D296" s="178"/>
      <c r="E296" s="178"/>
      <c r="F296" s="178"/>
      <c r="G296" s="179"/>
      <c r="H296" s="180"/>
      <c r="I296" s="116"/>
      <c r="J296" s="31"/>
      <c r="K296" s="31"/>
    </row>
    <row r="297" spans="1:11" ht="12.75">
      <c r="A297" s="113"/>
      <c r="B297" s="178"/>
      <c r="C297" s="178"/>
      <c r="D297" s="178"/>
      <c r="E297" s="178"/>
      <c r="F297" s="178"/>
      <c r="G297" s="179"/>
      <c r="H297" s="180"/>
      <c r="I297" s="116"/>
      <c r="J297" s="31"/>
      <c r="K297" s="31"/>
    </row>
    <row r="298" spans="1:11" ht="12.75">
      <c r="A298" s="113"/>
      <c r="B298" s="178"/>
      <c r="C298" s="178"/>
      <c r="D298" s="178"/>
      <c r="E298" s="178"/>
      <c r="F298" s="178"/>
      <c r="G298" s="179"/>
      <c r="H298" s="180"/>
      <c r="I298" s="116"/>
      <c r="J298" s="31"/>
      <c r="K298" s="31"/>
    </row>
    <row r="299" spans="1:11" ht="12.75">
      <c r="A299" s="113"/>
      <c r="B299" s="178"/>
      <c r="C299" s="178"/>
      <c r="D299" s="178"/>
      <c r="E299" s="178"/>
      <c r="F299" s="178"/>
      <c r="G299" s="179"/>
      <c r="H299" s="180"/>
      <c r="I299" s="116"/>
      <c r="J299" s="31"/>
      <c r="K299" s="31"/>
    </row>
    <row r="300" spans="1:11" ht="12.75">
      <c r="A300" s="113"/>
      <c r="B300" s="178"/>
      <c r="C300" s="178"/>
      <c r="D300" s="178"/>
      <c r="E300" s="178"/>
      <c r="F300" s="178"/>
      <c r="G300" s="179"/>
      <c r="H300" s="180"/>
      <c r="I300" s="116"/>
      <c r="J300" s="31"/>
      <c r="K300" s="31"/>
    </row>
    <row r="301" spans="1:11" ht="12.75">
      <c r="A301" s="113"/>
      <c r="B301" s="178"/>
      <c r="C301" s="178"/>
      <c r="D301" s="178"/>
      <c r="E301" s="178"/>
      <c r="F301" s="178"/>
      <c r="G301" s="179"/>
      <c r="H301" s="180"/>
      <c r="I301" s="116"/>
      <c r="J301" s="31"/>
      <c r="K301" s="31"/>
    </row>
    <row r="302" spans="1:11" ht="12.75">
      <c r="A302" s="113"/>
      <c r="B302" s="178"/>
      <c r="C302" s="178"/>
      <c r="D302" s="178"/>
      <c r="E302" s="178"/>
      <c r="F302" s="178"/>
      <c r="G302" s="179"/>
      <c r="H302" s="180"/>
      <c r="I302" s="116"/>
      <c r="J302" s="31"/>
      <c r="K302" s="31"/>
    </row>
    <row r="303" spans="1:11" ht="12.75">
      <c r="A303" s="113"/>
      <c r="B303" s="178"/>
      <c r="C303" s="178"/>
      <c r="D303" s="178"/>
      <c r="E303" s="178"/>
      <c r="F303" s="178"/>
      <c r="G303" s="179"/>
      <c r="H303" s="180"/>
      <c r="I303" s="116"/>
      <c r="J303" s="31"/>
      <c r="K303" s="31"/>
    </row>
    <row r="304" spans="1:11" ht="12.75">
      <c r="A304" s="113"/>
      <c r="B304" s="178"/>
      <c r="C304" s="178"/>
      <c r="D304" s="178"/>
      <c r="E304" s="178"/>
      <c r="F304" s="178"/>
      <c r="G304" s="179"/>
      <c r="H304" s="180"/>
      <c r="I304" s="116"/>
      <c r="J304" s="31"/>
      <c r="K304" s="31"/>
    </row>
    <row r="305" spans="1:11" ht="12.75">
      <c r="A305" s="113"/>
      <c r="B305" s="178"/>
      <c r="C305" s="178"/>
      <c r="D305" s="178"/>
      <c r="E305" s="178"/>
      <c r="F305" s="178"/>
      <c r="G305" s="179"/>
      <c r="H305" s="180"/>
      <c r="I305" s="116"/>
      <c r="J305" s="31"/>
      <c r="K305" s="31"/>
    </row>
    <row r="306" spans="1:11" ht="12.75">
      <c r="A306" s="113"/>
      <c r="B306" s="178"/>
      <c r="C306" s="178"/>
      <c r="D306" s="178"/>
      <c r="E306" s="178"/>
      <c r="F306" s="178"/>
      <c r="G306" s="179"/>
      <c r="H306" s="180"/>
      <c r="I306" s="116"/>
      <c r="J306" s="31"/>
      <c r="K306" s="31"/>
    </row>
    <row r="307" spans="1:11" ht="12.75">
      <c r="A307" s="113"/>
      <c r="B307" s="178"/>
      <c r="C307" s="178"/>
      <c r="D307" s="178"/>
      <c r="E307" s="178"/>
      <c r="F307" s="178"/>
      <c r="G307" s="179"/>
      <c r="H307" s="180"/>
      <c r="I307" s="116"/>
      <c r="J307" s="31"/>
      <c r="K307" s="31"/>
    </row>
    <row r="308" spans="1:11" ht="12.75">
      <c r="A308" s="113"/>
      <c r="B308" s="178"/>
      <c r="C308" s="178"/>
      <c r="D308" s="178"/>
      <c r="E308" s="178"/>
      <c r="F308" s="178"/>
      <c r="G308" s="179"/>
      <c r="H308" s="180"/>
      <c r="I308" s="116"/>
      <c r="J308" s="31"/>
      <c r="K308" s="31"/>
    </row>
    <row r="309" spans="1:11" ht="12.75">
      <c r="A309" s="113"/>
      <c r="B309" s="178"/>
      <c r="C309" s="178"/>
      <c r="D309" s="178"/>
      <c r="E309" s="178"/>
      <c r="F309" s="178"/>
      <c r="G309" s="179"/>
      <c r="H309" s="180"/>
      <c r="I309" s="116"/>
      <c r="J309" s="31"/>
      <c r="K309" s="31"/>
    </row>
    <row r="310" spans="1:11" ht="12.75">
      <c r="A310" s="113"/>
      <c r="B310" s="178"/>
      <c r="C310" s="178"/>
      <c r="D310" s="178"/>
      <c r="E310" s="178"/>
      <c r="F310" s="178"/>
      <c r="G310" s="179"/>
      <c r="H310" s="180"/>
      <c r="I310" s="116"/>
      <c r="J310" s="31"/>
      <c r="K310" s="31"/>
    </row>
    <row r="311" spans="1:11" ht="12.75">
      <c r="A311" s="113"/>
      <c r="B311" s="178"/>
      <c r="C311" s="178"/>
      <c r="D311" s="178"/>
      <c r="E311" s="178"/>
      <c r="F311" s="178"/>
      <c r="G311" s="179"/>
      <c r="H311" s="180"/>
      <c r="I311" s="116"/>
      <c r="J311" s="31"/>
      <c r="K311" s="31"/>
    </row>
    <row r="312" spans="1:11" ht="12.75">
      <c r="A312" s="113"/>
      <c r="B312" s="178"/>
      <c r="C312" s="178"/>
      <c r="D312" s="178"/>
      <c r="E312" s="178"/>
      <c r="F312" s="178"/>
      <c r="G312" s="179"/>
      <c r="H312" s="180"/>
      <c r="I312" s="116"/>
      <c r="J312" s="31"/>
      <c r="K312" s="31"/>
    </row>
    <row r="313" spans="1:11" ht="12.75">
      <c r="A313" s="113"/>
      <c r="B313" s="178"/>
      <c r="C313" s="178"/>
      <c r="D313" s="178"/>
      <c r="E313" s="178"/>
      <c r="F313" s="178"/>
      <c r="G313" s="179"/>
      <c r="H313" s="180"/>
      <c r="I313" s="116"/>
      <c r="J313" s="31"/>
      <c r="K313" s="31"/>
    </row>
    <row r="314" spans="1:11" ht="12.75">
      <c r="A314" s="113"/>
      <c r="B314" s="178"/>
      <c r="C314" s="178"/>
      <c r="D314" s="178"/>
      <c r="E314" s="178"/>
      <c r="F314" s="178"/>
      <c r="G314" s="179"/>
      <c r="H314" s="180"/>
      <c r="I314" s="116"/>
      <c r="J314" s="31"/>
      <c r="K314" s="31"/>
    </row>
    <row r="315" spans="1:11" ht="12.75">
      <c r="A315" s="113"/>
      <c r="B315" s="178"/>
      <c r="C315" s="178"/>
      <c r="D315" s="178"/>
      <c r="E315" s="178"/>
      <c r="F315" s="178"/>
      <c r="G315" s="179"/>
      <c r="H315" s="180"/>
      <c r="I315" s="116"/>
      <c r="J315" s="31"/>
      <c r="K315" s="31"/>
    </row>
    <row r="316" spans="1:11" ht="12.75">
      <c r="A316" s="113"/>
      <c r="B316" s="178"/>
      <c r="C316" s="178"/>
      <c r="D316" s="178"/>
      <c r="E316" s="178"/>
      <c r="F316" s="178"/>
      <c r="G316" s="179"/>
      <c r="H316" s="180"/>
      <c r="I316" s="116"/>
      <c r="J316" s="31"/>
      <c r="K316" s="31"/>
    </row>
    <row r="317" spans="1:11" ht="12.75">
      <c r="A317" s="113"/>
      <c r="B317" s="178"/>
      <c r="C317" s="178"/>
      <c r="D317" s="178"/>
      <c r="E317" s="178"/>
      <c r="F317" s="178"/>
      <c r="G317" s="179"/>
      <c r="H317" s="180"/>
      <c r="I317" s="116"/>
      <c r="J317" s="31"/>
      <c r="K317" s="31"/>
    </row>
    <row r="318" spans="1:11" ht="12.75">
      <c r="A318" s="113"/>
      <c r="B318" s="178"/>
      <c r="C318" s="178"/>
      <c r="D318" s="178"/>
      <c r="E318" s="178"/>
      <c r="F318" s="178"/>
      <c r="G318" s="179"/>
      <c r="H318" s="180"/>
      <c r="I318" s="116"/>
      <c r="J318" s="31"/>
      <c r="K318" s="31"/>
    </row>
    <row r="319" spans="1:11" ht="12.75">
      <c r="A319" s="113"/>
      <c r="B319" s="178"/>
      <c r="C319" s="178"/>
      <c r="D319" s="178"/>
      <c r="E319" s="178"/>
      <c r="F319" s="178"/>
      <c r="G319" s="179"/>
      <c r="H319" s="180"/>
      <c r="I319" s="116"/>
      <c r="J319" s="31"/>
      <c r="K319" s="31"/>
    </row>
    <row r="320" spans="1:11" ht="12.75">
      <c r="A320" s="113"/>
      <c r="B320" s="178"/>
      <c r="C320" s="178"/>
      <c r="D320" s="178"/>
      <c r="E320" s="178"/>
      <c r="F320" s="178"/>
      <c r="G320" s="179"/>
      <c r="H320" s="180"/>
      <c r="I320" s="116"/>
      <c r="J320" s="31"/>
      <c r="K320" s="31"/>
    </row>
    <row r="321" spans="1:11" ht="12.75">
      <c r="A321" s="113"/>
      <c r="B321" s="178"/>
      <c r="C321" s="178"/>
      <c r="D321" s="178"/>
      <c r="E321" s="178"/>
      <c r="F321" s="178"/>
      <c r="G321" s="179"/>
      <c r="H321" s="180"/>
      <c r="I321" s="116"/>
      <c r="J321" s="31"/>
      <c r="K321" s="31"/>
    </row>
    <row r="322" spans="1:11" ht="12.75">
      <c r="A322" s="113"/>
      <c r="B322" s="178"/>
      <c r="C322" s="178"/>
      <c r="D322" s="178"/>
      <c r="E322" s="178"/>
      <c r="F322" s="178"/>
      <c r="G322" s="179"/>
      <c r="H322" s="180"/>
      <c r="I322" s="116"/>
      <c r="J322" s="31"/>
      <c r="K322" s="31"/>
    </row>
    <row r="323" spans="1:11" ht="12.75">
      <c r="A323" s="113"/>
      <c r="B323" s="178"/>
      <c r="C323" s="178"/>
      <c r="D323" s="178"/>
      <c r="E323" s="178"/>
      <c r="F323" s="178"/>
      <c r="G323" s="179"/>
      <c r="H323" s="180"/>
      <c r="I323" s="116"/>
      <c r="J323" s="31"/>
      <c r="K323" s="31"/>
    </row>
    <row r="324" spans="1:11" ht="12.75">
      <c r="A324" s="113"/>
      <c r="B324" s="178"/>
      <c r="C324" s="178"/>
      <c r="D324" s="178"/>
      <c r="E324" s="178"/>
      <c r="F324" s="178"/>
      <c r="G324" s="179"/>
      <c r="H324" s="180"/>
      <c r="I324" s="116"/>
      <c r="J324" s="31"/>
      <c r="K324" s="31"/>
    </row>
    <row r="325" spans="1:11" ht="12.75">
      <c r="A325" s="113"/>
      <c r="B325" s="178"/>
      <c r="C325" s="178"/>
      <c r="D325" s="178"/>
      <c r="E325" s="178"/>
      <c r="F325" s="178"/>
      <c r="G325" s="179"/>
      <c r="H325" s="180"/>
      <c r="I325" s="116"/>
      <c r="J325" s="31"/>
      <c r="K325" s="31"/>
    </row>
    <row r="326" spans="1:11" ht="12.75">
      <c r="A326" s="113"/>
      <c r="B326" s="178"/>
      <c r="C326" s="178"/>
      <c r="D326" s="178"/>
      <c r="E326" s="178"/>
      <c r="F326" s="178"/>
      <c r="G326" s="179"/>
      <c r="H326" s="180"/>
      <c r="I326" s="116"/>
      <c r="J326" s="31"/>
      <c r="K326" s="31"/>
    </row>
    <row r="327" spans="1:11" ht="12.75">
      <c r="A327" s="113"/>
      <c r="B327" s="178"/>
      <c r="C327" s="178"/>
      <c r="D327" s="178"/>
      <c r="E327" s="178"/>
      <c r="F327" s="178"/>
      <c r="G327" s="179"/>
      <c r="H327" s="180"/>
      <c r="I327" s="116"/>
      <c r="J327" s="31"/>
      <c r="K327" s="31"/>
    </row>
    <row r="328" spans="1:11" ht="12.75">
      <c r="A328" s="113"/>
      <c r="B328" s="178"/>
      <c r="C328" s="178"/>
      <c r="D328" s="178"/>
      <c r="E328" s="178"/>
      <c r="F328" s="178"/>
      <c r="G328" s="179"/>
      <c r="H328" s="180"/>
      <c r="I328" s="116"/>
      <c r="J328" s="31"/>
      <c r="K328" s="31"/>
    </row>
    <row r="329" spans="1:11" ht="12.75">
      <c r="A329" s="113"/>
      <c r="B329" s="178"/>
      <c r="C329" s="178"/>
      <c r="D329" s="178"/>
      <c r="E329" s="178"/>
      <c r="F329" s="178"/>
      <c r="G329" s="179"/>
      <c r="H329" s="180"/>
      <c r="I329" s="116"/>
      <c r="J329" s="31"/>
      <c r="K329" s="31"/>
    </row>
    <row r="330" spans="1:11" ht="12.75">
      <c r="A330" s="113"/>
      <c r="B330" s="178"/>
      <c r="C330" s="178"/>
      <c r="D330" s="178"/>
      <c r="E330" s="178"/>
      <c r="F330" s="178"/>
      <c r="G330" s="179"/>
      <c r="H330" s="180"/>
      <c r="I330" s="116"/>
      <c r="J330" s="31"/>
      <c r="K330" s="31"/>
    </row>
    <row r="331" spans="1:11" ht="12.75">
      <c r="A331" s="113"/>
      <c r="B331" s="178"/>
      <c r="C331" s="178"/>
      <c r="D331" s="178"/>
      <c r="E331" s="178"/>
      <c r="F331" s="178"/>
      <c r="G331" s="179"/>
      <c r="H331" s="180"/>
      <c r="I331" s="116"/>
      <c r="J331" s="31"/>
      <c r="K331" s="31"/>
    </row>
    <row r="332" spans="1:11" ht="12.75">
      <c r="A332" s="113"/>
      <c r="B332" s="178"/>
      <c r="C332" s="178"/>
      <c r="D332" s="178"/>
      <c r="E332" s="178"/>
      <c r="F332" s="178"/>
      <c r="G332" s="179"/>
      <c r="H332" s="180"/>
      <c r="I332" s="116"/>
      <c r="J332" s="31"/>
      <c r="K332" s="31"/>
    </row>
    <row r="333" spans="1:11" ht="12.75">
      <c r="A333" s="113"/>
      <c r="B333" s="178"/>
      <c r="C333" s="178"/>
      <c r="D333" s="178"/>
      <c r="E333" s="178"/>
      <c r="F333" s="178"/>
      <c r="G333" s="179"/>
      <c r="H333" s="180"/>
      <c r="I333" s="116"/>
      <c r="J333" s="31"/>
      <c r="K333" s="31"/>
    </row>
    <row r="334" spans="1:11" ht="12.75">
      <c r="A334" s="113"/>
      <c r="B334" s="178"/>
      <c r="C334" s="178"/>
      <c r="D334" s="178"/>
      <c r="E334" s="178"/>
      <c r="F334" s="178"/>
      <c r="G334" s="179"/>
      <c r="H334" s="180"/>
      <c r="I334" s="116"/>
      <c r="J334" s="31"/>
      <c r="K334" s="31"/>
    </row>
    <row r="335" spans="1:11" ht="12.75">
      <c r="A335" s="113"/>
      <c r="B335" s="178"/>
      <c r="C335" s="178"/>
      <c r="D335" s="178"/>
      <c r="E335" s="178"/>
      <c r="F335" s="178"/>
      <c r="G335" s="179"/>
      <c r="H335" s="180"/>
      <c r="I335" s="116"/>
      <c r="J335" s="31"/>
      <c r="K335" s="31"/>
    </row>
    <row r="336" spans="1:11" ht="12.75">
      <c r="A336" s="113"/>
      <c r="B336" s="178"/>
      <c r="C336" s="178"/>
      <c r="D336" s="178"/>
      <c r="E336" s="178"/>
      <c r="F336" s="178"/>
      <c r="G336" s="179"/>
      <c r="H336" s="180"/>
      <c r="I336" s="116"/>
      <c r="J336" s="31"/>
      <c r="K336" s="31"/>
    </row>
    <row r="337" spans="1:11" ht="12.75">
      <c r="A337" s="113"/>
      <c r="B337" s="178"/>
      <c r="C337" s="178"/>
      <c r="D337" s="178"/>
      <c r="E337" s="178"/>
      <c r="F337" s="178"/>
      <c r="G337" s="179"/>
      <c r="H337" s="180"/>
      <c r="I337" s="116"/>
      <c r="J337" s="31"/>
      <c r="K337" s="31"/>
    </row>
    <row r="338" spans="1:11" ht="12.75">
      <c r="A338" s="113"/>
      <c r="B338" s="178"/>
      <c r="C338" s="178"/>
      <c r="D338" s="178"/>
      <c r="E338" s="178"/>
      <c r="F338" s="178"/>
      <c r="G338" s="179"/>
      <c r="H338" s="180"/>
      <c r="I338" s="116"/>
      <c r="J338" s="31"/>
      <c r="K338" s="31"/>
    </row>
    <row r="339" spans="1:11" ht="12.75">
      <c r="A339" s="113"/>
      <c r="B339" s="178"/>
      <c r="C339" s="178"/>
      <c r="D339" s="178"/>
      <c r="E339" s="178"/>
      <c r="F339" s="178"/>
      <c r="G339" s="179"/>
      <c r="H339" s="180"/>
      <c r="I339" s="116"/>
      <c r="J339" s="31"/>
      <c r="K339" s="31"/>
    </row>
    <row r="340" spans="1:11" ht="12.75">
      <c r="A340" s="113"/>
      <c r="B340" s="178"/>
      <c r="C340" s="178"/>
      <c r="D340" s="178"/>
      <c r="E340" s="178"/>
      <c r="F340" s="178"/>
      <c r="G340" s="179"/>
      <c r="H340" s="180"/>
      <c r="I340" s="116"/>
      <c r="J340" s="31"/>
      <c r="K340" s="31"/>
    </row>
    <row r="341" spans="1:11" ht="12.75">
      <c r="A341" s="113"/>
      <c r="B341" s="178"/>
      <c r="C341" s="178"/>
      <c r="D341" s="178"/>
      <c r="E341" s="178"/>
      <c r="F341" s="178"/>
      <c r="G341" s="179"/>
      <c r="H341" s="180"/>
      <c r="I341" s="116"/>
      <c r="J341" s="31"/>
      <c r="K341" s="31"/>
    </row>
    <row r="342" spans="1:11" ht="12.75">
      <c r="A342" s="113"/>
      <c r="B342" s="178"/>
      <c r="C342" s="178"/>
      <c r="D342" s="178"/>
      <c r="E342" s="178"/>
      <c r="F342" s="178"/>
      <c r="G342" s="179"/>
      <c r="H342" s="180"/>
      <c r="I342" s="116"/>
      <c r="J342" s="31"/>
      <c r="K342" s="31"/>
    </row>
    <row r="343" spans="1:11" ht="12.75">
      <c r="A343" s="113"/>
      <c r="B343" s="178"/>
      <c r="C343" s="178"/>
      <c r="D343" s="178"/>
      <c r="E343" s="178"/>
      <c r="F343" s="178"/>
      <c r="G343" s="179"/>
      <c r="H343" s="180"/>
      <c r="I343" s="116"/>
      <c r="J343" s="31"/>
      <c r="K343" s="31"/>
    </row>
    <row r="344" spans="1:11" ht="12.75">
      <c r="A344" s="113"/>
      <c r="B344" s="178"/>
      <c r="C344" s="178"/>
      <c r="D344" s="178"/>
      <c r="E344" s="178"/>
      <c r="F344" s="178"/>
      <c r="G344" s="179"/>
      <c r="H344" s="180"/>
      <c r="I344" s="116"/>
      <c r="J344" s="31"/>
      <c r="K344" s="31"/>
    </row>
    <row r="345" spans="1:11" ht="12.75">
      <c r="A345" s="113"/>
      <c r="B345" s="178"/>
      <c r="C345" s="178"/>
      <c r="D345" s="178"/>
      <c r="E345" s="178"/>
      <c r="F345" s="178"/>
      <c r="G345" s="179"/>
      <c r="H345" s="180"/>
      <c r="I345" s="116"/>
      <c r="J345" s="31"/>
      <c r="K345" s="31"/>
    </row>
    <row r="346" spans="1:11" ht="12.75">
      <c r="A346" s="113"/>
      <c r="B346" s="178"/>
      <c r="C346" s="178"/>
      <c r="D346" s="178"/>
      <c r="E346" s="178"/>
      <c r="F346" s="178"/>
      <c r="G346" s="179"/>
      <c r="H346" s="180"/>
      <c r="I346" s="116"/>
      <c r="J346" s="31"/>
      <c r="K346" s="31"/>
    </row>
    <row r="347" spans="1:11" ht="12.75">
      <c r="A347" s="113"/>
      <c r="B347" s="178"/>
      <c r="C347" s="178"/>
      <c r="D347" s="178"/>
      <c r="E347" s="178"/>
      <c r="F347" s="178"/>
      <c r="G347" s="179"/>
      <c r="H347" s="180"/>
      <c r="I347" s="116"/>
      <c r="J347" s="31"/>
      <c r="K347" s="31"/>
    </row>
    <row r="348" spans="1:11" ht="12.75">
      <c r="A348" s="113"/>
      <c r="B348" s="178"/>
      <c r="C348" s="178"/>
      <c r="D348" s="178"/>
      <c r="E348" s="178"/>
      <c r="F348" s="178"/>
      <c r="G348" s="179"/>
      <c r="H348" s="180"/>
      <c r="I348" s="116"/>
      <c r="J348" s="31"/>
      <c r="K348" s="31"/>
    </row>
    <row r="349" spans="1:11" ht="12.75">
      <c r="A349" s="113"/>
      <c r="B349" s="178"/>
      <c r="C349" s="178"/>
      <c r="D349" s="178"/>
      <c r="E349" s="178"/>
      <c r="F349" s="178"/>
      <c r="G349" s="179"/>
      <c r="H349" s="180"/>
      <c r="I349" s="116"/>
      <c r="J349" s="31"/>
      <c r="K349" s="31"/>
    </row>
    <row r="350" spans="1:11" ht="12.75">
      <c r="A350" s="113"/>
      <c r="B350" s="178"/>
      <c r="C350" s="178"/>
      <c r="D350" s="178"/>
      <c r="E350" s="178"/>
      <c r="F350" s="178"/>
      <c r="G350" s="179"/>
      <c r="H350" s="180"/>
      <c r="I350" s="116"/>
      <c r="J350" s="31"/>
      <c r="K350" s="31"/>
    </row>
    <row r="351" spans="1:11" ht="12.75">
      <c r="A351" s="113"/>
      <c r="B351" s="178"/>
      <c r="C351" s="178"/>
      <c r="D351" s="178"/>
      <c r="E351" s="178"/>
      <c r="F351" s="178"/>
      <c r="G351" s="179"/>
      <c r="H351" s="180"/>
      <c r="I351" s="116"/>
      <c r="J351" s="31"/>
      <c r="K351" s="31"/>
    </row>
    <row r="352" spans="1:11" ht="12.75">
      <c r="A352" s="113"/>
      <c r="B352" s="178"/>
      <c r="C352" s="178"/>
      <c r="D352" s="178"/>
      <c r="E352" s="178"/>
      <c r="F352" s="178"/>
      <c r="G352" s="179"/>
      <c r="H352" s="180"/>
      <c r="I352" s="116"/>
      <c r="J352" s="31"/>
      <c r="K352" s="31"/>
    </row>
    <row r="353" spans="1:11" ht="12.75">
      <c r="A353" s="113"/>
      <c r="B353" s="178"/>
      <c r="C353" s="178"/>
      <c r="D353" s="178"/>
      <c r="E353" s="178"/>
      <c r="F353" s="178"/>
      <c r="G353" s="179"/>
      <c r="H353" s="180"/>
      <c r="I353" s="116"/>
      <c r="J353" s="31"/>
      <c r="K353" s="31"/>
    </row>
    <row r="354" spans="1:11" ht="12.75">
      <c r="A354" s="113"/>
      <c r="B354" s="178"/>
      <c r="C354" s="178"/>
      <c r="D354" s="178"/>
      <c r="E354" s="178"/>
      <c r="F354" s="178"/>
      <c r="G354" s="179"/>
      <c r="H354" s="180"/>
      <c r="I354" s="116"/>
      <c r="J354" s="31"/>
      <c r="K354" s="31"/>
    </row>
    <row r="355" spans="1:11" ht="12.75">
      <c r="A355" s="113"/>
      <c r="B355" s="178"/>
      <c r="C355" s="178"/>
      <c r="D355" s="178"/>
      <c r="E355" s="178"/>
      <c r="F355" s="178"/>
      <c r="G355" s="179"/>
      <c r="H355" s="180"/>
      <c r="I355" s="116"/>
      <c r="J355" s="31"/>
      <c r="K355" s="31"/>
    </row>
    <row r="356" spans="1:11" ht="12.75">
      <c r="A356" s="113"/>
      <c r="B356" s="178"/>
      <c r="C356" s="178"/>
      <c r="D356" s="178"/>
      <c r="E356" s="178"/>
      <c r="F356" s="178"/>
      <c r="G356" s="179"/>
      <c r="H356" s="180"/>
      <c r="I356" s="116"/>
      <c r="J356" s="31"/>
      <c r="K356" s="31"/>
    </row>
    <row r="357" spans="1:11" ht="12.75">
      <c r="A357" s="113"/>
      <c r="B357" s="178"/>
      <c r="C357" s="178"/>
      <c r="D357" s="178"/>
      <c r="E357" s="178"/>
      <c r="F357" s="178"/>
      <c r="G357" s="179"/>
      <c r="H357" s="180"/>
      <c r="I357" s="116"/>
      <c r="J357" s="31"/>
      <c r="K357" s="31"/>
    </row>
    <row r="358" spans="1:11" ht="12.75">
      <c r="A358" s="113"/>
      <c r="B358" s="178"/>
      <c r="C358" s="178"/>
      <c r="D358" s="178"/>
      <c r="E358" s="178"/>
      <c r="F358" s="178"/>
      <c r="G358" s="179"/>
      <c r="H358" s="180"/>
      <c r="I358" s="116"/>
      <c r="J358" s="31"/>
      <c r="K358" s="31"/>
    </row>
    <row r="359" spans="1:11" ht="12.75">
      <c r="A359" s="113"/>
      <c r="B359" s="178"/>
      <c r="C359" s="178"/>
      <c r="D359" s="178"/>
      <c r="E359" s="178"/>
      <c r="F359" s="178"/>
      <c r="G359" s="179"/>
      <c r="H359" s="180"/>
      <c r="I359" s="116"/>
      <c r="J359" s="31"/>
      <c r="K359" s="31"/>
    </row>
    <row r="360" spans="1:11" ht="12.75">
      <c r="A360" s="113"/>
      <c r="B360" s="178"/>
      <c r="C360" s="178"/>
      <c r="D360" s="178"/>
      <c r="E360" s="178"/>
      <c r="F360" s="178"/>
      <c r="G360" s="179"/>
      <c r="H360" s="180"/>
      <c r="I360" s="116"/>
      <c r="J360" s="31"/>
      <c r="K360" s="31"/>
    </row>
    <row r="361" spans="1:11" ht="12.75">
      <c r="A361" s="113"/>
      <c r="B361" s="178"/>
      <c r="C361" s="178"/>
      <c r="D361" s="178"/>
      <c r="E361" s="178"/>
      <c r="F361" s="178"/>
      <c r="G361" s="179"/>
      <c r="H361" s="180"/>
      <c r="I361" s="116"/>
      <c r="J361" s="31"/>
      <c r="K361" s="31"/>
    </row>
    <row r="362" spans="1:11" ht="12.75">
      <c r="A362" s="113"/>
      <c r="B362" s="178"/>
      <c r="C362" s="178"/>
      <c r="D362" s="178"/>
      <c r="E362" s="178"/>
      <c r="F362" s="178"/>
      <c r="G362" s="179"/>
      <c r="H362" s="180"/>
      <c r="I362" s="116"/>
      <c r="J362" s="31"/>
      <c r="K362" s="31"/>
    </row>
    <row r="363" spans="1:11" ht="12.75">
      <c r="A363" s="113"/>
      <c r="B363" s="178"/>
      <c r="C363" s="178"/>
      <c r="D363" s="178"/>
      <c r="E363" s="178"/>
      <c r="F363" s="178"/>
      <c r="G363" s="179"/>
      <c r="H363" s="180"/>
      <c r="I363" s="116"/>
      <c r="J363" s="31"/>
      <c r="K363" s="31"/>
    </row>
    <row r="364" spans="1:11" ht="12.75">
      <c r="A364" s="113"/>
      <c r="B364" s="178"/>
      <c r="C364" s="178"/>
      <c r="D364" s="178"/>
      <c r="E364" s="178"/>
      <c r="F364" s="178"/>
      <c r="G364" s="179"/>
      <c r="H364" s="180"/>
      <c r="I364" s="116"/>
      <c r="J364" s="31"/>
      <c r="K364" s="31"/>
    </row>
    <row r="365" spans="1:11" ht="12.75">
      <c r="A365" s="113"/>
      <c r="B365" s="178"/>
      <c r="C365" s="178"/>
      <c r="D365" s="178"/>
      <c r="E365" s="178"/>
      <c r="F365" s="178"/>
      <c r="G365" s="179"/>
      <c r="H365" s="180"/>
      <c r="I365" s="116"/>
      <c r="J365" s="31"/>
      <c r="K365" s="31"/>
    </row>
    <row r="366" spans="1:11" ht="12.75">
      <c r="A366" s="113"/>
      <c r="B366" s="178"/>
      <c r="C366" s="178"/>
      <c r="D366" s="178"/>
      <c r="E366" s="178"/>
      <c r="F366" s="178"/>
      <c r="G366" s="179"/>
      <c r="H366" s="180"/>
      <c r="I366" s="116"/>
      <c r="J366" s="31"/>
      <c r="K366" s="31"/>
    </row>
    <row r="367" spans="1:11" ht="12.75">
      <c r="A367" s="113"/>
      <c r="B367" s="178"/>
      <c r="C367" s="178"/>
      <c r="D367" s="178"/>
      <c r="E367" s="178"/>
      <c r="F367" s="178"/>
      <c r="G367" s="179"/>
      <c r="H367" s="180"/>
      <c r="I367" s="116"/>
      <c r="J367" s="31"/>
      <c r="K367" s="31"/>
    </row>
    <row r="368" spans="1:11" ht="12.75">
      <c r="A368" s="113"/>
      <c r="B368" s="178"/>
      <c r="C368" s="178"/>
      <c r="D368" s="178"/>
      <c r="E368" s="178"/>
      <c r="F368" s="178"/>
      <c r="G368" s="179"/>
      <c r="H368" s="180"/>
      <c r="I368" s="116"/>
      <c r="J368" s="31"/>
      <c r="K368" s="31"/>
    </row>
    <row r="369" spans="1:11" ht="12.75">
      <c r="A369" s="113"/>
      <c r="B369" s="178"/>
      <c r="C369" s="178"/>
      <c r="D369" s="178"/>
      <c r="E369" s="178"/>
      <c r="F369" s="178"/>
      <c r="G369" s="179"/>
      <c r="H369" s="180"/>
      <c r="I369" s="116"/>
      <c r="J369" s="31"/>
      <c r="K369" s="31"/>
    </row>
    <row r="370" spans="1:11" ht="12.75">
      <c r="A370" s="113"/>
      <c r="B370" s="178"/>
      <c r="C370" s="178"/>
      <c r="D370" s="178"/>
      <c r="E370" s="178"/>
      <c r="F370" s="178"/>
      <c r="G370" s="179"/>
      <c r="H370" s="180"/>
      <c r="I370" s="116"/>
      <c r="J370" s="31"/>
      <c r="K370" s="31"/>
    </row>
    <row r="371" spans="1:11" ht="12.75">
      <c r="A371" s="113"/>
      <c r="B371" s="178"/>
      <c r="C371" s="178"/>
      <c r="D371" s="178"/>
      <c r="E371" s="178"/>
      <c r="F371" s="178"/>
      <c r="G371" s="179"/>
      <c r="H371" s="180"/>
      <c r="I371" s="116"/>
      <c r="J371" s="31"/>
      <c r="K371" s="31"/>
    </row>
    <row r="372" spans="1:11" ht="12.75">
      <c r="A372" s="113"/>
      <c r="B372" s="178"/>
      <c r="C372" s="178"/>
      <c r="D372" s="178"/>
      <c r="E372" s="178"/>
      <c r="F372" s="178"/>
      <c r="G372" s="179"/>
      <c r="H372" s="180"/>
      <c r="I372" s="116"/>
      <c r="J372" s="31"/>
      <c r="K372" s="31"/>
    </row>
    <row r="373" spans="1:11" ht="12.75">
      <c r="A373" s="113"/>
      <c r="B373" s="178"/>
      <c r="C373" s="178"/>
      <c r="D373" s="178"/>
      <c r="E373" s="178"/>
      <c r="F373" s="178"/>
      <c r="G373" s="179"/>
      <c r="H373" s="180"/>
      <c r="I373" s="116"/>
      <c r="J373" s="31"/>
      <c r="K373" s="31"/>
    </row>
    <row r="374" spans="1:11" ht="12.75">
      <c r="A374" s="113"/>
      <c r="B374" s="178"/>
      <c r="C374" s="178"/>
      <c r="D374" s="178"/>
      <c r="E374" s="178"/>
      <c r="F374" s="178"/>
      <c r="G374" s="179"/>
      <c r="H374" s="180"/>
      <c r="I374" s="116"/>
      <c r="J374" s="31"/>
      <c r="K374" s="31"/>
    </row>
    <row r="375" spans="1:11" ht="12.75">
      <c r="A375" s="113"/>
      <c r="B375" s="178"/>
      <c r="C375" s="178"/>
      <c r="D375" s="178"/>
      <c r="E375" s="178"/>
      <c r="F375" s="178"/>
      <c r="G375" s="179"/>
      <c r="H375" s="180"/>
      <c r="I375" s="116"/>
      <c r="J375" s="31"/>
      <c r="K375" s="31"/>
    </row>
    <row r="376" spans="1:11" ht="12.75">
      <c r="A376" s="113"/>
      <c r="B376" s="178"/>
      <c r="C376" s="178"/>
      <c r="D376" s="178"/>
      <c r="E376" s="178"/>
      <c r="F376" s="178"/>
      <c r="G376" s="179"/>
      <c r="H376" s="180"/>
      <c r="I376" s="116"/>
      <c r="J376" s="31"/>
      <c r="K376" s="31"/>
    </row>
    <row r="377" spans="1:11" ht="12.75">
      <c r="A377" s="113"/>
      <c r="B377" s="178"/>
      <c r="C377" s="178"/>
      <c r="D377" s="178"/>
      <c r="E377" s="178"/>
      <c r="F377" s="178"/>
      <c r="G377" s="179"/>
      <c r="H377" s="180"/>
      <c r="I377" s="116"/>
      <c r="J377" s="31"/>
      <c r="K377" s="31"/>
    </row>
    <row r="378" spans="1:11" ht="12.75">
      <c r="A378" s="113"/>
      <c r="B378" s="178"/>
      <c r="C378" s="178"/>
      <c r="D378" s="178"/>
      <c r="E378" s="178"/>
      <c r="F378" s="178"/>
      <c r="G378" s="179"/>
      <c r="H378" s="180"/>
      <c r="I378" s="116"/>
      <c r="J378" s="31"/>
      <c r="K378" s="31"/>
    </row>
    <row r="379" spans="1:11" ht="12.75">
      <c r="A379" s="113"/>
      <c r="B379" s="178"/>
      <c r="C379" s="178"/>
      <c r="D379" s="178"/>
      <c r="E379" s="178"/>
      <c r="F379" s="178"/>
      <c r="G379" s="179"/>
      <c r="H379" s="180"/>
      <c r="I379" s="116"/>
      <c r="J379" s="31"/>
      <c r="K379" s="31"/>
    </row>
    <row r="380" spans="1:11" ht="12.75">
      <c r="A380" s="113"/>
      <c r="B380" s="178"/>
      <c r="C380" s="178"/>
      <c r="D380" s="178"/>
      <c r="E380" s="178"/>
      <c r="F380" s="178"/>
      <c r="G380" s="179"/>
      <c r="H380" s="180"/>
      <c r="I380" s="116"/>
      <c r="J380" s="31"/>
      <c r="K380" s="31"/>
    </row>
    <row r="381" spans="1:11" ht="12.75">
      <c r="A381" s="113"/>
      <c r="B381" s="178"/>
      <c r="C381" s="178"/>
      <c r="D381" s="178"/>
      <c r="E381" s="178"/>
      <c r="F381" s="178"/>
      <c r="G381" s="179"/>
      <c r="H381" s="180"/>
      <c r="I381" s="116"/>
      <c r="J381" s="31"/>
      <c r="K381" s="31"/>
    </row>
    <row r="382" spans="1:11" ht="12.75">
      <c r="A382" s="113"/>
      <c r="B382" s="178"/>
      <c r="C382" s="178"/>
      <c r="D382" s="178"/>
      <c r="E382" s="178"/>
      <c r="F382" s="178"/>
      <c r="G382" s="179"/>
      <c r="H382" s="180"/>
      <c r="I382" s="116"/>
      <c r="J382" s="31"/>
      <c r="K382" s="31"/>
    </row>
    <row r="383" spans="1:11" ht="12.75">
      <c r="A383" s="113"/>
      <c r="B383" s="178"/>
      <c r="C383" s="178"/>
      <c r="D383" s="178"/>
      <c r="E383" s="178"/>
      <c r="F383" s="178"/>
      <c r="G383" s="179"/>
      <c r="H383" s="180"/>
      <c r="I383" s="116"/>
      <c r="J383" s="31"/>
      <c r="K383" s="31"/>
    </row>
    <row r="384" spans="1:11" ht="12.75">
      <c r="A384" s="113"/>
      <c r="B384" s="178"/>
      <c r="C384" s="178"/>
      <c r="D384" s="178"/>
      <c r="E384" s="178"/>
      <c r="F384" s="178"/>
      <c r="G384" s="179"/>
      <c r="H384" s="180"/>
      <c r="I384" s="116"/>
      <c r="J384" s="31"/>
      <c r="K384" s="31"/>
    </row>
  </sheetData>
  <sheetProtection/>
  <autoFilter ref="A1:I379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7.00390625" style="8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4" customWidth="1"/>
    <col min="7" max="7" width="11.140625" style="13" customWidth="1"/>
  </cols>
  <sheetData>
    <row r="1" spans="4:5" ht="15">
      <c r="D1" s="283"/>
      <c r="E1" s="283"/>
    </row>
    <row r="2" spans="1:7" ht="15.75">
      <c r="A2" s="282" t="str">
        <f>Startlist!$F2</f>
        <v>Lõuna-Eesti Rahvaralli</v>
      </c>
      <c r="B2" s="282"/>
      <c r="C2" s="282"/>
      <c r="D2" s="282"/>
      <c r="E2" s="282"/>
      <c r="F2" s="282"/>
      <c r="G2" s="282"/>
    </row>
    <row r="3" spans="1:7" ht="15">
      <c r="A3" s="283" t="str">
        <f>Startlist!$F3</f>
        <v>16.09.2023</v>
      </c>
      <c r="B3" s="283"/>
      <c r="C3" s="283"/>
      <c r="D3" s="283"/>
      <c r="E3" s="283"/>
      <c r="F3" s="283"/>
      <c r="G3" s="283"/>
    </row>
    <row r="4" spans="1:7" ht="15">
      <c r="A4" s="283" t="str">
        <f>Startlist!$F4</f>
        <v>Haanja, Võrumaa</v>
      </c>
      <c r="B4" s="283"/>
      <c r="C4" s="283"/>
      <c r="D4" s="283"/>
      <c r="E4" s="283"/>
      <c r="F4" s="283"/>
      <c r="G4" s="283"/>
    </row>
    <row r="6" spans="1:13" ht="15.75">
      <c r="A6" s="9" t="s">
        <v>747</v>
      </c>
      <c r="M6" s="76"/>
    </row>
    <row r="7" spans="1:13" s="85" customFormat="1" ht="15.75">
      <c r="A7" s="94" t="s">
        <v>741</v>
      </c>
      <c r="B7" s="95" t="s">
        <v>686</v>
      </c>
      <c r="C7" s="96" t="s">
        <v>687</v>
      </c>
      <c r="D7" s="97" t="s">
        <v>688</v>
      </c>
      <c r="E7" s="96" t="s">
        <v>690</v>
      </c>
      <c r="F7" s="96" t="s">
        <v>746</v>
      </c>
      <c r="G7" s="140"/>
      <c r="M7" s="76"/>
    </row>
    <row r="8" spans="1:13" ht="15" customHeight="1" hidden="1">
      <c r="A8" s="6"/>
      <c r="B8" s="7"/>
      <c r="C8" s="5"/>
      <c r="D8" s="5"/>
      <c r="E8" s="5"/>
      <c r="F8" s="34"/>
      <c r="G8" s="141"/>
      <c r="M8" s="76"/>
    </row>
    <row r="9" spans="1:13" ht="15" customHeight="1">
      <c r="A9" s="75" t="s">
        <v>542</v>
      </c>
      <c r="B9" s="82" t="s">
        <v>678</v>
      </c>
      <c r="C9" s="66" t="s">
        <v>892</v>
      </c>
      <c r="D9" s="53" t="s">
        <v>893</v>
      </c>
      <c r="E9" s="53" t="s">
        <v>807</v>
      </c>
      <c r="F9" s="77" t="s">
        <v>1411</v>
      </c>
      <c r="G9" s="142" t="s">
        <v>540</v>
      </c>
      <c r="M9" s="76"/>
    </row>
    <row r="10" spans="1:13" ht="15" customHeight="1">
      <c r="A10" s="75" t="s">
        <v>537</v>
      </c>
      <c r="B10" s="82" t="s">
        <v>678</v>
      </c>
      <c r="C10" s="66" t="s">
        <v>1133</v>
      </c>
      <c r="D10" s="53" t="s">
        <v>1134</v>
      </c>
      <c r="E10" s="53" t="s">
        <v>779</v>
      </c>
      <c r="F10" s="77" t="s">
        <v>176</v>
      </c>
      <c r="G10" s="142" t="s">
        <v>538</v>
      </c>
      <c r="M10" s="76"/>
    </row>
    <row r="11" spans="1:13" ht="15" customHeight="1">
      <c r="A11" s="75" t="s">
        <v>1969</v>
      </c>
      <c r="B11" s="82" t="s">
        <v>678</v>
      </c>
      <c r="C11" s="66" t="s">
        <v>1138</v>
      </c>
      <c r="D11" s="53" t="s">
        <v>1244</v>
      </c>
      <c r="E11" s="53" t="s">
        <v>779</v>
      </c>
      <c r="F11" s="77" t="s">
        <v>1418</v>
      </c>
      <c r="G11" s="142" t="s">
        <v>1970</v>
      </c>
      <c r="M11" s="76"/>
    </row>
    <row r="12" spans="1:13" ht="15" customHeight="1">
      <c r="A12" s="75" t="s">
        <v>1971</v>
      </c>
      <c r="B12" s="82" t="s">
        <v>678</v>
      </c>
      <c r="C12" s="66" t="s">
        <v>1250</v>
      </c>
      <c r="D12" s="53" t="s">
        <v>1251</v>
      </c>
      <c r="E12" s="53" t="s">
        <v>1126</v>
      </c>
      <c r="F12" s="77" t="s">
        <v>1411</v>
      </c>
      <c r="G12" s="142" t="s">
        <v>1972</v>
      </c>
      <c r="M12" s="76"/>
    </row>
    <row r="13" spans="1:13" ht="15" customHeight="1">
      <c r="A13" s="75" t="s">
        <v>1973</v>
      </c>
      <c r="B13" s="82" t="s">
        <v>675</v>
      </c>
      <c r="C13" s="66" t="s">
        <v>1253</v>
      </c>
      <c r="D13" s="53" t="s">
        <v>1254</v>
      </c>
      <c r="E13" s="53" t="s">
        <v>781</v>
      </c>
      <c r="F13" s="77" t="s">
        <v>1411</v>
      </c>
      <c r="G13" s="142" t="s">
        <v>1975</v>
      </c>
      <c r="M13" s="76"/>
    </row>
    <row r="14" spans="1:13" ht="15" customHeight="1">
      <c r="A14" s="75" t="s">
        <v>543</v>
      </c>
      <c r="B14" s="82" t="s">
        <v>654</v>
      </c>
      <c r="C14" s="66" t="s">
        <v>911</v>
      </c>
      <c r="D14" s="53" t="s">
        <v>912</v>
      </c>
      <c r="E14" s="53" t="s">
        <v>823</v>
      </c>
      <c r="F14" s="77" t="s">
        <v>300</v>
      </c>
      <c r="G14" s="142" t="s">
        <v>544</v>
      </c>
      <c r="M14" s="76"/>
    </row>
    <row r="15" spans="1:13" ht="15" customHeight="1">
      <c r="A15" s="75" t="s">
        <v>539</v>
      </c>
      <c r="B15" s="82" t="s">
        <v>674</v>
      </c>
      <c r="C15" s="66" t="s">
        <v>766</v>
      </c>
      <c r="D15" s="53" t="s">
        <v>1256</v>
      </c>
      <c r="E15" s="53" t="s">
        <v>848</v>
      </c>
      <c r="F15" s="77" t="s">
        <v>1411</v>
      </c>
      <c r="G15" s="142" t="s">
        <v>540</v>
      </c>
      <c r="M15" s="76"/>
    </row>
    <row r="16" spans="1:13" ht="15" customHeight="1">
      <c r="A16" s="75" t="s">
        <v>1974</v>
      </c>
      <c r="B16" s="82" t="s">
        <v>652</v>
      </c>
      <c r="C16" s="66" t="s">
        <v>1147</v>
      </c>
      <c r="D16" s="53" t="s">
        <v>1148</v>
      </c>
      <c r="E16" s="53" t="s">
        <v>795</v>
      </c>
      <c r="F16" s="77" t="s">
        <v>1597</v>
      </c>
      <c r="G16" s="142" t="s">
        <v>1975</v>
      </c>
      <c r="M16" s="76"/>
    </row>
    <row r="17" spans="1:13" ht="15" customHeight="1">
      <c r="A17" s="75" t="s">
        <v>1976</v>
      </c>
      <c r="B17" s="82" t="s">
        <v>652</v>
      </c>
      <c r="C17" s="66" t="s">
        <v>1121</v>
      </c>
      <c r="D17" s="53" t="s">
        <v>1177</v>
      </c>
      <c r="E17" s="53" t="s">
        <v>886</v>
      </c>
      <c r="F17" s="77" t="s">
        <v>1595</v>
      </c>
      <c r="G17" s="142" t="s">
        <v>1975</v>
      </c>
      <c r="M17" s="76"/>
    </row>
    <row r="18" spans="1:13" ht="15" customHeight="1">
      <c r="A18" s="75" t="s">
        <v>534</v>
      </c>
      <c r="B18" s="82" t="s">
        <v>652</v>
      </c>
      <c r="C18" s="66" t="s">
        <v>929</v>
      </c>
      <c r="D18" s="53" t="s">
        <v>930</v>
      </c>
      <c r="E18" s="53" t="s">
        <v>1079</v>
      </c>
      <c r="F18" s="77" t="s">
        <v>1411</v>
      </c>
      <c r="G18" s="142" t="s">
        <v>535</v>
      </c>
      <c r="M18" s="76"/>
    </row>
    <row r="19" spans="1:13" ht="15" customHeight="1">
      <c r="A19" s="75" t="s">
        <v>1977</v>
      </c>
      <c r="B19" s="82" t="s">
        <v>654</v>
      </c>
      <c r="C19" s="66" t="s">
        <v>1150</v>
      </c>
      <c r="D19" s="53" t="s">
        <v>1151</v>
      </c>
      <c r="E19" s="53" t="s">
        <v>823</v>
      </c>
      <c r="F19" s="77" t="s">
        <v>1418</v>
      </c>
      <c r="G19" s="142" t="s">
        <v>1970</v>
      </c>
      <c r="M19" s="76"/>
    </row>
    <row r="20" spans="1:13" ht="15" customHeight="1">
      <c r="A20" s="75" t="s">
        <v>547</v>
      </c>
      <c r="B20" s="82" t="s">
        <v>652</v>
      </c>
      <c r="C20" s="66" t="s">
        <v>1257</v>
      </c>
      <c r="D20" s="53" t="s">
        <v>729</v>
      </c>
      <c r="E20" s="53" t="s">
        <v>950</v>
      </c>
      <c r="F20" s="77" t="s">
        <v>1595</v>
      </c>
      <c r="G20" s="142" t="s">
        <v>546</v>
      </c>
      <c r="M20" s="76"/>
    </row>
    <row r="21" spans="1:13" ht="15" customHeight="1">
      <c r="A21" s="75" t="s">
        <v>2121</v>
      </c>
      <c r="B21" s="82" t="s">
        <v>655</v>
      </c>
      <c r="C21" s="66" t="s">
        <v>657</v>
      </c>
      <c r="D21" s="53" t="s">
        <v>1156</v>
      </c>
      <c r="E21" s="53" t="s">
        <v>807</v>
      </c>
      <c r="F21" s="77" t="s">
        <v>2129</v>
      </c>
      <c r="G21" s="142"/>
      <c r="M21" s="76"/>
    </row>
    <row r="22" spans="1:13" ht="15" customHeight="1">
      <c r="A22" s="75" t="s">
        <v>545</v>
      </c>
      <c r="B22" s="82" t="s">
        <v>654</v>
      </c>
      <c r="C22" s="66" t="s">
        <v>711</v>
      </c>
      <c r="D22" s="53" t="s">
        <v>712</v>
      </c>
      <c r="E22" s="53" t="s">
        <v>823</v>
      </c>
      <c r="F22" s="77" t="s">
        <v>1411</v>
      </c>
      <c r="G22" s="142" t="s">
        <v>546</v>
      </c>
      <c r="M22" s="76"/>
    </row>
    <row r="23" spans="1:13" ht="15" customHeight="1">
      <c r="A23" s="75" t="s">
        <v>1978</v>
      </c>
      <c r="B23" s="82" t="s">
        <v>654</v>
      </c>
      <c r="C23" s="66" t="s">
        <v>979</v>
      </c>
      <c r="D23" s="53" t="s">
        <v>980</v>
      </c>
      <c r="E23" s="53" t="s">
        <v>981</v>
      </c>
      <c r="F23" s="77" t="s">
        <v>1411</v>
      </c>
      <c r="G23" s="142" t="s">
        <v>1972</v>
      </c>
      <c r="M23" s="76"/>
    </row>
    <row r="24" spans="1:13" ht="15" customHeight="1">
      <c r="A24" s="75" t="s">
        <v>532</v>
      </c>
      <c r="B24" s="82" t="s">
        <v>674</v>
      </c>
      <c r="C24" s="66" t="s">
        <v>730</v>
      </c>
      <c r="D24" s="53" t="s">
        <v>731</v>
      </c>
      <c r="E24" s="53" t="s">
        <v>732</v>
      </c>
      <c r="F24" s="77" t="s">
        <v>1411</v>
      </c>
      <c r="G24" s="142" t="s">
        <v>533</v>
      </c>
      <c r="M24" s="76"/>
    </row>
    <row r="25" spans="1:13" ht="15" customHeight="1">
      <c r="A25" s="75" t="s">
        <v>1979</v>
      </c>
      <c r="B25" s="82" t="s">
        <v>653</v>
      </c>
      <c r="C25" s="66" t="s">
        <v>871</v>
      </c>
      <c r="D25" s="53" t="s">
        <v>872</v>
      </c>
      <c r="E25" s="53" t="s">
        <v>873</v>
      </c>
      <c r="F25" s="77" t="s">
        <v>1418</v>
      </c>
      <c r="G25" s="142" t="s">
        <v>1975</v>
      </c>
      <c r="M25" s="76"/>
    </row>
    <row r="26" spans="1:13" ht="15" customHeight="1">
      <c r="A26" s="75" t="s">
        <v>1980</v>
      </c>
      <c r="B26" s="82" t="s">
        <v>677</v>
      </c>
      <c r="C26" s="66" t="s">
        <v>1201</v>
      </c>
      <c r="D26" s="53" t="s">
        <v>1202</v>
      </c>
      <c r="E26" s="53" t="s">
        <v>1090</v>
      </c>
      <c r="F26" s="77" t="s">
        <v>1595</v>
      </c>
      <c r="G26" s="142" t="s">
        <v>1970</v>
      </c>
      <c r="M26" s="76"/>
    </row>
    <row r="27" spans="1:13" ht="15" customHeight="1">
      <c r="A27" s="75" t="s">
        <v>536</v>
      </c>
      <c r="B27" s="82" t="s">
        <v>652</v>
      </c>
      <c r="C27" s="66" t="s">
        <v>1192</v>
      </c>
      <c r="D27" s="53" t="s">
        <v>1193</v>
      </c>
      <c r="E27" s="53" t="s">
        <v>1006</v>
      </c>
      <c r="F27" s="77" t="s">
        <v>1595</v>
      </c>
      <c r="G27" s="142" t="s">
        <v>535</v>
      </c>
      <c r="M27" s="76"/>
    </row>
    <row r="28" spans="1:13" ht="15" customHeight="1">
      <c r="A28" s="75" t="s">
        <v>1981</v>
      </c>
      <c r="B28" s="82" t="s">
        <v>652</v>
      </c>
      <c r="C28" s="66" t="s">
        <v>1017</v>
      </c>
      <c r="D28" s="53" t="s">
        <v>1018</v>
      </c>
      <c r="E28" s="53" t="s">
        <v>1079</v>
      </c>
      <c r="F28" s="77" t="s">
        <v>1411</v>
      </c>
      <c r="G28" s="142" t="s">
        <v>1970</v>
      </c>
      <c r="M28" s="76"/>
    </row>
    <row r="29" spans="1:13" ht="15" customHeight="1">
      <c r="A29" s="75" t="s">
        <v>1982</v>
      </c>
      <c r="B29" s="82" t="s">
        <v>676</v>
      </c>
      <c r="C29" s="66" t="s">
        <v>1227</v>
      </c>
      <c r="D29" s="53" t="s">
        <v>1228</v>
      </c>
      <c r="E29" s="53" t="s">
        <v>873</v>
      </c>
      <c r="F29" s="77" t="s">
        <v>1411</v>
      </c>
      <c r="G29" s="142" t="s">
        <v>1975</v>
      </c>
      <c r="M29" s="76"/>
    </row>
    <row r="30" spans="1:13" ht="15" customHeight="1">
      <c r="A30" s="75" t="s">
        <v>1983</v>
      </c>
      <c r="B30" s="82" t="s">
        <v>652</v>
      </c>
      <c r="C30" s="66" t="s">
        <v>726</v>
      </c>
      <c r="D30" s="53" t="s">
        <v>727</v>
      </c>
      <c r="E30" s="53" t="s">
        <v>827</v>
      </c>
      <c r="F30" s="77" t="s">
        <v>1418</v>
      </c>
      <c r="G30" s="142" t="s">
        <v>1970</v>
      </c>
      <c r="M30" s="76"/>
    </row>
    <row r="31" spans="1:7" ht="12.75">
      <c r="A31" s="75" t="s">
        <v>541</v>
      </c>
      <c r="B31" s="82" t="s">
        <v>652</v>
      </c>
      <c r="C31" s="66" t="s">
        <v>1194</v>
      </c>
      <c r="D31" s="53" t="s">
        <v>1049</v>
      </c>
      <c r="E31" s="53" t="s">
        <v>1167</v>
      </c>
      <c r="F31" s="77" t="s">
        <v>1411</v>
      </c>
      <c r="G31" s="142" t="s">
        <v>540</v>
      </c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0.140625" style="2" customWidth="1"/>
    <col min="2" max="12" width="18.8515625" style="0" customWidth="1"/>
  </cols>
  <sheetData>
    <row r="1" spans="5:6" ht="15">
      <c r="E1" s="15"/>
      <c r="F1" s="15"/>
    </row>
    <row r="2" spans="5:6" ht="15.75">
      <c r="E2" s="1" t="str">
        <f>Startlist!$F2</f>
        <v>Lõuna-Eesti Rahvaralli</v>
      </c>
      <c r="F2" s="1"/>
    </row>
    <row r="3" spans="5:6" ht="15">
      <c r="E3" s="15" t="str">
        <f>Startlist!$F3</f>
        <v>16.09.2023</v>
      </c>
      <c r="F3" s="15"/>
    </row>
    <row r="4" spans="5:6" ht="15">
      <c r="E4" s="15" t="str">
        <f>Startlist!$F4</f>
        <v>Haanja, Võrumaa</v>
      </c>
      <c r="F4" s="15"/>
    </row>
    <row r="5" spans="1:12" ht="21" customHeight="1">
      <c r="A5" s="165" t="s">
        <v>751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1" ht="12.75">
      <c r="A6" s="107"/>
      <c r="B6" s="108"/>
      <c r="C6" s="108"/>
      <c r="D6" s="108"/>
      <c r="E6" s="108"/>
      <c r="F6" s="108"/>
      <c r="G6" s="108"/>
      <c r="H6" s="108"/>
      <c r="I6" s="108"/>
      <c r="J6" s="172"/>
      <c r="K6" s="172" t="s">
        <v>445</v>
      </c>
    </row>
    <row r="7" spans="1:11" ht="12.75">
      <c r="A7" s="109"/>
      <c r="B7" s="110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2.75">
      <c r="A8" s="112"/>
      <c r="B8" s="60" t="s">
        <v>674</v>
      </c>
      <c r="C8" s="60" t="s">
        <v>652</v>
      </c>
      <c r="D8" s="61" t="s">
        <v>654</v>
      </c>
      <c r="E8" s="61" t="s">
        <v>655</v>
      </c>
      <c r="F8" s="61" t="s">
        <v>653</v>
      </c>
      <c r="G8" s="61" t="s">
        <v>676</v>
      </c>
      <c r="H8" s="61" t="s">
        <v>675</v>
      </c>
      <c r="I8" s="61" t="s">
        <v>678</v>
      </c>
      <c r="J8" s="61" t="s">
        <v>677</v>
      </c>
      <c r="K8" s="61" t="s">
        <v>1050</v>
      </c>
    </row>
    <row r="9" spans="1:11" ht="12.75">
      <c r="A9" s="160" t="s">
        <v>2041</v>
      </c>
      <c r="B9" s="161" t="s">
        <v>1507</v>
      </c>
      <c r="C9" s="161" t="s">
        <v>1523</v>
      </c>
      <c r="D9" s="161" t="s">
        <v>1552</v>
      </c>
      <c r="E9" s="161" t="s">
        <v>1651</v>
      </c>
      <c r="F9" s="161" t="s">
        <v>1571</v>
      </c>
      <c r="G9" s="161" t="s">
        <v>1626</v>
      </c>
      <c r="H9" s="161" t="s">
        <v>71</v>
      </c>
      <c r="I9" s="161" t="s">
        <v>1280</v>
      </c>
      <c r="J9" s="161" t="s">
        <v>1533</v>
      </c>
      <c r="K9" s="161" t="s">
        <v>1937</v>
      </c>
    </row>
    <row r="10" spans="1:11" ht="12.75">
      <c r="A10" s="162" t="s">
        <v>446</v>
      </c>
      <c r="B10" s="62" t="s">
        <v>447</v>
      </c>
      <c r="C10" s="62" t="s">
        <v>448</v>
      </c>
      <c r="D10" s="62" t="s">
        <v>449</v>
      </c>
      <c r="E10" s="62" t="s">
        <v>450</v>
      </c>
      <c r="F10" s="62" t="s">
        <v>451</v>
      </c>
      <c r="G10" s="62" t="s">
        <v>452</v>
      </c>
      <c r="H10" s="62" t="s">
        <v>453</v>
      </c>
      <c r="I10" s="62" t="s">
        <v>454</v>
      </c>
      <c r="J10" s="62" t="s">
        <v>455</v>
      </c>
      <c r="K10" s="62" t="s">
        <v>456</v>
      </c>
    </row>
    <row r="11" spans="1:11" ht="12.75">
      <c r="A11" s="164" t="s">
        <v>457</v>
      </c>
      <c r="B11" s="163" t="s">
        <v>458</v>
      </c>
      <c r="C11" s="163" t="s">
        <v>459</v>
      </c>
      <c r="D11" s="163" t="s">
        <v>460</v>
      </c>
      <c r="E11" s="163" t="s">
        <v>461</v>
      </c>
      <c r="F11" s="163" t="s">
        <v>462</v>
      </c>
      <c r="G11" s="163" t="s">
        <v>463</v>
      </c>
      <c r="H11" s="163" t="s">
        <v>464</v>
      </c>
      <c r="I11" s="163" t="s">
        <v>465</v>
      </c>
      <c r="J11" s="163" t="s">
        <v>466</v>
      </c>
      <c r="K11" s="163" t="s">
        <v>467</v>
      </c>
    </row>
    <row r="12" spans="1:11" ht="12.75">
      <c r="A12" s="160" t="s">
        <v>2043</v>
      </c>
      <c r="B12" s="161" t="s">
        <v>1508</v>
      </c>
      <c r="C12" s="161" t="s">
        <v>1282</v>
      </c>
      <c r="D12" s="161" t="s">
        <v>1304</v>
      </c>
      <c r="E12" s="161" t="s">
        <v>1652</v>
      </c>
      <c r="F12" s="161" t="s">
        <v>1572</v>
      </c>
      <c r="G12" s="161" t="s">
        <v>1737</v>
      </c>
      <c r="H12" s="161" t="s">
        <v>1267</v>
      </c>
      <c r="I12" s="161" t="s">
        <v>1281</v>
      </c>
      <c r="J12" s="161" t="s">
        <v>1380</v>
      </c>
      <c r="K12" s="161" t="s">
        <v>1938</v>
      </c>
    </row>
    <row r="13" spans="1:11" ht="12.75">
      <c r="A13" s="162" t="s">
        <v>468</v>
      </c>
      <c r="B13" s="62" t="s">
        <v>469</v>
      </c>
      <c r="C13" s="62" t="s">
        <v>470</v>
      </c>
      <c r="D13" s="62" t="s">
        <v>471</v>
      </c>
      <c r="E13" s="62" t="s">
        <v>472</v>
      </c>
      <c r="F13" s="62" t="s">
        <v>473</v>
      </c>
      <c r="G13" s="62" t="s">
        <v>474</v>
      </c>
      <c r="H13" s="62" t="s">
        <v>475</v>
      </c>
      <c r="I13" s="62" t="s">
        <v>476</v>
      </c>
      <c r="J13" s="62" t="s">
        <v>477</v>
      </c>
      <c r="K13" s="62" t="s">
        <v>478</v>
      </c>
    </row>
    <row r="14" spans="1:11" ht="12.75">
      <c r="A14" s="164" t="s">
        <v>479</v>
      </c>
      <c r="B14" s="163" t="s">
        <v>458</v>
      </c>
      <c r="C14" s="163" t="s">
        <v>480</v>
      </c>
      <c r="D14" s="163" t="s">
        <v>460</v>
      </c>
      <c r="E14" s="163" t="s">
        <v>461</v>
      </c>
      <c r="F14" s="163" t="s">
        <v>462</v>
      </c>
      <c r="G14" s="163" t="s">
        <v>463</v>
      </c>
      <c r="H14" s="163" t="s">
        <v>481</v>
      </c>
      <c r="I14" s="163" t="s">
        <v>465</v>
      </c>
      <c r="J14" s="163" t="s">
        <v>482</v>
      </c>
      <c r="K14" s="163" t="s">
        <v>467</v>
      </c>
    </row>
    <row r="15" spans="1:11" ht="12.75">
      <c r="A15" s="160" t="s">
        <v>2044</v>
      </c>
      <c r="B15" s="161" t="s">
        <v>1261</v>
      </c>
      <c r="C15" s="161" t="s">
        <v>1525</v>
      </c>
      <c r="D15" s="161" t="s">
        <v>1553</v>
      </c>
      <c r="E15" s="161" t="s">
        <v>1653</v>
      </c>
      <c r="F15" s="161" t="s">
        <v>1268</v>
      </c>
      <c r="G15" s="161" t="s">
        <v>1623</v>
      </c>
      <c r="H15" s="161" t="s">
        <v>1268</v>
      </c>
      <c r="I15" s="161" t="s">
        <v>1288</v>
      </c>
      <c r="J15" s="161" t="s">
        <v>1744</v>
      </c>
      <c r="K15" s="161" t="s">
        <v>1376</v>
      </c>
    </row>
    <row r="16" spans="1:11" ht="12.75">
      <c r="A16" s="162" t="s">
        <v>483</v>
      </c>
      <c r="B16" s="62" t="s">
        <v>484</v>
      </c>
      <c r="C16" s="62" t="s">
        <v>485</v>
      </c>
      <c r="D16" s="62" t="s">
        <v>486</v>
      </c>
      <c r="E16" s="62" t="s">
        <v>487</v>
      </c>
      <c r="F16" s="62" t="s">
        <v>488</v>
      </c>
      <c r="G16" s="62" t="s">
        <v>489</v>
      </c>
      <c r="H16" s="62" t="s">
        <v>488</v>
      </c>
      <c r="I16" s="62" t="s">
        <v>490</v>
      </c>
      <c r="J16" s="62" t="s">
        <v>491</v>
      </c>
      <c r="K16" s="62" t="s">
        <v>492</v>
      </c>
    </row>
    <row r="17" spans="1:11" ht="12.75">
      <c r="A17" s="162" t="s">
        <v>493</v>
      </c>
      <c r="B17" s="243" t="s">
        <v>494</v>
      </c>
      <c r="C17" s="163" t="s">
        <v>459</v>
      </c>
      <c r="D17" s="163" t="s">
        <v>460</v>
      </c>
      <c r="E17" s="163" t="s">
        <v>461</v>
      </c>
      <c r="F17" s="163" t="s">
        <v>462</v>
      </c>
      <c r="G17" s="163" t="s">
        <v>463</v>
      </c>
      <c r="H17" s="163" t="s">
        <v>481</v>
      </c>
      <c r="I17" s="163" t="s">
        <v>495</v>
      </c>
      <c r="J17" s="163" t="s">
        <v>482</v>
      </c>
      <c r="K17" s="163" t="s">
        <v>496</v>
      </c>
    </row>
    <row r="18" spans="1:11" ht="12.75">
      <c r="A18" s="244" t="s">
        <v>497</v>
      </c>
      <c r="B18" s="161"/>
      <c r="C18" s="273"/>
      <c r="D18" s="161"/>
      <c r="E18" s="161"/>
      <c r="F18" s="161"/>
      <c r="G18" s="161"/>
      <c r="H18" s="161" t="s">
        <v>85</v>
      </c>
      <c r="I18" s="161" t="s">
        <v>66</v>
      </c>
      <c r="J18" s="161"/>
      <c r="K18" s="161"/>
    </row>
    <row r="19" spans="1:11" ht="12.75">
      <c r="A19" s="245" t="s">
        <v>498</v>
      </c>
      <c r="B19" s="62"/>
      <c r="C19" s="274"/>
      <c r="D19" s="62"/>
      <c r="E19" s="62"/>
      <c r="F19" s="62"/>
      <c r="G19" s="62"/>
      <c r="H19" s="62" t="s">
        <v>499</v>
      </c>
      <c r="I19" s="62" t="s">
        <v>500</v>
      </c>
      <c r="J19" s="62"/>
      <c r="K19" s="62"/>
    </row>
    <row r="20" spans="1:11" ht="12.75">
      <c r="A20" s="246" t="s">
        <v>457</v>
      </c>
      <c r="B20" s="163"/>
      <c r="C20" s="275"/>
      <c r="D20" s="163"/>
      <c r="E20" s="163"/>
      <c r="F20" s="163"/>
      <c r="G20" s="163"/>
      <c r="H20" s="163" t="s">
        <v>502</v>
      </c>
      <c r="I20" s="163" t="s">
        <v>465</v>
      </c>
      <c r="J20" s="163"/>
      <c r="K20" s="163"/>
    </row>
    <row r="21" spans="1:11" ht="12.75">
      <c r="A21" s="160" t="s">
        <v>504</v>
      </c>
      <c r="B21" s="161" t="s">
        <v>10</v>
      </c>
      <c r="C21" s="161" t="s">
        <v>60</v>
      </c>
      <c r="D21" s="161" t="s">
        <v>1656</v>
      </c>
      <c r="E21" s="161" t="s">
        <v>54</v>
      </c>
      <c r="F21" s="161" t="s">
        <v>90</v>
      </c>
      <c r="G21" s="161" t="s">
        <v>269</v>
      </c>
      <c r="H21" s="161" t="s">
        <v>31</v>
      </c>
      <c r="I21" s="161" t="s">
        <v>57</v>
      </c>
      <c r="J21" s="161" t="s">
        <v>326</v>
      </c>
      <c r="K21" s="161" t="s">
        <v>57</v>
      </c>
    </row>
    <row r="22" spans="1:11" ht="12.75">
      <c r="A22" s="162" t="s">
        <v>505</v>
      </c>
      <c r="B22" s="62" t="s">
        <v>506</v>
      </c>
      <c r="C22" s="62" t="s">
        <v>507</v>
      </c>
      <c r="D22" s="62" t="s">
        <v>508</v>
      </c>
      <c r="E22" s="62" t="s">
        <v>509</v>
      </c>
      <c r="F22" s="62" t="s">
        <v>486</v>
      </c>
      <c r="G22" s="62" t="s">
        <v>510</v>
      </c>
      <c r="H22" s="62" t="s">
        <v>511</v>
      </c>
      <c r="I22" s="62" t="s">
        <v>512</v>
      </c>
      <c r="J22" s="62" t="s">
        <v>513</v>
      </c>
      <c r="K22" s="62" t="s">
        <v>512</v>
      </c>
    </row>
    <row r="23" spans="1:11" ht="12.75">
      <c r="A23" s="164" t="s">
        <v>479</v>
      </c>
      <c r="B23" s="163" t="s">
        <v>494</v>
      </c>
      <c r="C23" s="163" t="s">
        <v>501</v>
      </c>
      <c r="D23" s="163" t="s">
        <v>514</v>
      </c>
      <c r="E23" s="163" t="s">
        <v>461</v>
      </c>
      <c r="F23" s="163" t="s">
        <v>515</v>
      </c>
      <c r="G23" s="163" t="s">
        <v>463</v>
      </c>
      <c r="H23" s="163" t="s">
        <v>481</v>
      </c>
      <c r="I23" s="163" t="s">
        <v>495</v>
      </c>
      <c r="J23" s="163" t="s">
        <v>466</v>
      </c>
      <c r="K23" s="163" t="s">
        <v>467</v>
      </c>
    </row>
    <row r="24" spans="1:11" ht="12.75">
      <c r="A24" s="247" t="s">
        <v>516</v>
      </c>
      <c r="B24" s="161" t="s">
        <v>11</v>
      </c>
      <c r="C24" s="161" t="s">
        <v>163</v>
      </c>
      <c r="D24" s="161" t="s">
        <v>1280</v>
      </c>
      <c r="E24" s="161" t="s">
        <v>55</v>
      </c>
      <c r="F24" s="161" t="s">
        <v>58</v>
      </c>
      <c r="G24" s="161" t="s">
        <v>270</v>
      </c>
      <c r="H24" s="161" t="s">
        <v>32</v>
      </c>
      <c r="I24" s="161" t="s">
        <v>118</v>
      </c>
      <c r="J24" s="161" t="s">
        <v>1309</v>
      </c>
      <c r="K24" s="161" t="s">
        <v>1622</v>
      </c>
    </row>
    <row r="25" spans="1:11" ht="12.75">
      <c r="A25" s="245" t="s">
        <v>517</v>
      </c>
      <c r="B25" s="62" t="s">
        <v>518</v>
      </c>
      <c r="C25" s="62" t="s">
        <v>519</v>
      </c>
      <c r="D25" s="62" t="s">
        <v>520</v>
      </c>
      <c r="E25" s="62" t="s">
        <v>521</v>
      </c>
      <c r="F25" s="62" t="s">
        <v>522</v>
      </c>
      <c r="G25" s="62" t="s">
        <v>523</v>
      </c>
      <c r="H25" s="62" t="s">
        <v>524</v>
      </c>
      <c r="I25" s="62" t="s">
        <v>525</v>
      </c>
      <c r="J25" s="62" t="s">
        <v>526</v>
      </c>
      <c r="K25" s="62" t="s">
        <v>527</v>
      </c>
    </row>
    <row r="26" spans="1:11" ht="12.75">
      <c r="A26" s="246" t="s">
        <v>493</v>
      </c>
      <c r="B26" s="163" t="s">
        <v>494</v>
      </c>
      <c r="C26" s="163" t="s">
        <v>528</v>
      </c>
      <c r="D26" s="163" t="s">
        <v>529</v>
      </c>
      <c r="E26" s="163" t="s">
        <v>461</v>
      </c>
      <c r="F26" s="163" t="s">
        <v>503</v>
      </c>
      <c r="G26" s="163" t="s">
        <v>463</v>
      </c>
      <c r="H26" s="163" t="s">
        <v>481</v>
      </c>
      <c r="I26" s="163" t="s">
        <v>530</v>
      </c>
      <c r="J26" s="163" t="s">
        <v>482</v>
      </c>
      <c r="K26" s="163" t="s">
        <v>467</v>
      </c>
    </row>
    <row r="27" ht="12.75">
      <c r="A27"/>
    </row>
    <row r="28" ht="12.75">
      <c r="A28" s="276" t="s">
        <v>531</v>
      </c>
    </row>
    <row r="29" ht="12.75">
      <c r="A29"/>
    </row>
    <row r="30" ht="12.75">
      <c r="A30"/>
    </row>
    <row r="31" ht="12.75">
      <c r="A31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1"/>
      <c r="B1" s="31"/>
      <c r="C1" s="31"/>
      <c r="D1" s="31"/>
      <c r="E1" s="31"/>
      <c r="F1" s="33"/>
      <c r="G1" s="31"/>
      <c r="H1" s="31"/>
      <c r="I1" s="31"/>
      <c r="J1" s="31"/>
      <c r="K1" s="31"/>
    </row>
    <row r="2" spans="1:11" ht="15.75">
      <c r="A2" s="31"/>
      <c r="B2" s="31"/>
      <c r="C2" s="31"/>
      <c r="D2" s="31"/>
      <c r="E2" s="31"/>
      <c r="F2" s="43" t="str">
        <f>Startlist!$F2</f>
        <v>Lõuna-Eesti Rahvaralli</v>
      </c>
      <c r="G2" s="31"/>
      <c r="H2" s="31"/>
      <c r="I2" s="31"/>
      <c r="J2" s="31"/>
      <c r="K2" s="31"/>
    </row>
    <row r="3" spans="1:11" ht="15">
      <c r="A3" s="31"/>
      <c r="B3" s="31"/>
      <c r="C3" s="31"/>
      <c r="D3" s="31"/>
      <c r="E3" s="31"/>
      <c r="F3" s="33" t="str">
        <f>Startlist!$F3</f>
        <v>16.09.2023</v>
      </c>
      <c r="G3" s="31"/>
      <c r="H3" s="31"/>
      <c r="I3" s="31"/>
      <c r="J3" s="31"/>
      <c r="K3" s="31"/>
    </row>
    <row r="4" spans="1:11" ht="15">
      <c r="A4" s="31"/>
      <c r="B4" s="31"/>
      <c r="C4" s="31"/>
      <c r="D4" s="31"/>
      <c r="E4" s="31"/>
      <c r="F4" s="33" t="str">
        <f>Startlist!$F4</f>
        <v>Haanja, Võrumaa</v>
      </c>
      <c r="G4" s="31"/>
      <c r="H4" s="31"/>
      <c r="I4" s="31"/>
      <c r="J4" s="31"/>
      <c r="K4" s="31"/>
    </row>
    <row r="5" spans="1:11" ht="15">
      <c r="A5" s="31"/>
      <c r="B5" s="31"/>
      <c r="C5" s="31"/>
      <c r="D5" s="33"/>
      <c r="E5" s="31"/>
      <c r="F5" s="31"/>
      <c r="G5" s="31"/>
      <c r="H5" s="31"/>
      <c r="I5" s="31"/>
      <c r="J5" s="31"/>
      <c r="K5" s="31"/>
    </row>
    <row r="6" spans="1:11" ht="15">
      <c r="A6" s="31"/>
      <c r="B6" s="31"/>
      <c r="C6" s="31"/>
      <c r="D6" s="33"/>
      <c r="E6" s="44"/>
      <c r="F6" s="31"/>
      <c r="G6" s="31"/>
      <c r="H6" s="31"/>
      <c r="I6" s="23"/>
      <c r="J6" s="24"/>
      <c r="K6" s="24"/>
    </row>
    <row r="7" spans="1:11" ht="12.75">
      <c r="A7" s="31"/>
      <c r="B7" s="31"/>
      <c r="C7" s="31"/>
      <c r="D7" s="31"/>
      <c r="E7" s="31"/>
      <c r="F7" s="31"/>
      <c r="G7" s="31"/>
      <c r="H7" s="31"/>
      <c r="I7" s="24"/>
      <c r="J7" s="24"/>
      <c r="K7" s="24"/>
    </row>
    <row r="8" spans="1:11" ht="12.75">
      <c r="A8" s="31"/>
      <c r="B8" s="31"/>
      <c r="C8" s="31"/>
      <c r="D8" s="31"/>
      <c r="E8" s="19" t="s">
        <v>754</v>
      </c>
      <c r="F8" s="20"/>
      <c r="G8" s="21" t="s">
        <v>755</v>
      </c>
      <c r="H8" s="31"/>
      <c r="I8" s="25"/>
      <c r="J8" s="24"/>
      <c r="K8" s="26"/>
    </row>
    <row r="9" spans="1:11" ht="19.5" customHeight="1">
      <c r="A9" s="31"/>
      <c r="B9" s="31"/>
      <c r="C9" s="31"/>
      <c r="D9" s="31"/>
      <c r="E9" s="30" t="s">
        <v>674</v>
      </c>
      <c r="F9" s="16"/>
      <c r="G9" s="22">
        <v>12</v>
      </c>
      <c r="H9" s="31"/>
      <c r="I9" s="27"/>
      <c r="J9" s="27"/>
      <c r="K9" s="28"/>
    </row>
    <row r="10" spans="1:11" ht="19.5" customHeight="1">
      <c r="A10" s="31"/>
      <c r="B10" s="31"/>
      <c r="C10" s="31"/>
      <c r="D10" s="31"/>
      <c r="E10" s="30" t="s">
        <v>652</v>
      </c>
      <c r="F10" s="16"/>
      <c r="G10" s="22">
        <v>27</v>
      </c>
      <c r="H10" s="31"/>
      <c r="I10" s="29"/>
      <c r="J10" s="27"/>
      <c r="K10" s="29"/>
    </row>
    <row r="11" spans="1:11" ht="19.5" customHeight="1">
      <c r="A11" s="31"/>
      <c r="B11" s="31"/>
      <c r="C11" s="31"/>
      <c r="D11" s="31"/>
      <c r="E11" s="30" t="s">
        <v>654</v>
      </c>
      <c r="F11" s="16"/>
      <c r="G11" s="22">
        <v>14</v>
      </c>
      <c r="H11" s="31"/>
      <c r="I11" s="29"/>
      <c r="J11" s="27"/>
      <c r="K11" s="29"/>
    </row>
    <row r="12" spans="1:11" ht="19.5" customHeight="1">
      <c r="A12" s="31"/>
      <c r="B12" s="31"/>
      <c r="C12" s="31"/>
      <c r="D12" s="31"/>
      <c r="E12" s="30" t="s">
        <v>655</v>
      </c>
      <c r="F12" s="16"/>
      <c r="G12" s="22">
        <v>14</v>
      </c>
      <c r="H12" s="31"/>
      <c r="I12" s="29"/>
      <c r="J12" s="27"/>
      <c r="K12" s="29"/>
    </row>
    <row r="13" spans="1:11" ht="19.5" customHeight="1">
      <c r="A13" s="31"/>
      <c r="B13" s="31"/>
      <c r="C13" s="31"/>
      <c r="D13" s="31"/>
      <c r="E13" s="30" t="s">
        <v>653</v>
      </c>
      <c r="F13" s="16"/>
      <c r="G13" s="22">
        <v>9</v>
      </c>
      <c r="H13" s="31"/>
      <c r="I13" s="24"/>
      <c r="J13" s="24"/>
      <c r="K13" s="24"/>
    </row>
    <row r="14" spans="1:11" ht="19.5" customHeight="1">
      <c r="A14" s="31"/>
      <c r="B14" s="31"/>
      <c r="C14" s="31"/>
      <c r="D14" s="31"/>
      <c r="E14" s="30" t="s">
        <v>676</v>
      </c>
      <c r="F14" s="16"/>
      <c r="G14" s="22">
        <v>4</v>
      </c>
      <c r="H14" s="31"/>
      <c r="I14" s="24"/>
      <c r="J14" s="24"/>
      <c r="K14" s="24"/>
    </row>
    <row r="15" spans="1:11" ht="19.5" customHeight="1">
      <c r="A15" s="31"/>
      <c r="B15" s="31"/>
      <c r="C15" s="31"/>
      <c r="D15" s="31"/>
      <c r="E15" s="30" t="s">
        <v>675</v>
      </c>
      <c r="F15" s="16"/>
      <c r="G15" s="22">
        <v>8</v>
      </c>
      <c r="H15" s="31"/>
      <c r="I15" s="24"/>
      <c r="J15" s="24"/>
      <c r="K15" s="24"/>
    </row>
    <row r="16" spans="1:11" ht="19.5" customHeight="1">
      <c r="A16" s="31"/>
      <c r="B16" s="31"/>
      <c r="C16" s="31"/>
      <c r="D16" s="31"/>
      <c r="E16" s="30" t="s">
        <v>678</v>
      </c>
      <c r="F16" s="16"/>
      <c r="G16" s="22">
        <v>26</v>
      </c>
      <c r="H16" s="31"/>
      <c r="I16" s="31"/>
      <c r="J16" s="31"/>
      <c r="K16" s="31"/>
    </row>
    <row r="17" spans="1:11" ht="19.5" customHeight="1">
      <c r="A17" s="31"/>
      <c r="B17" s="31"/>
      <c r="C17" s="31"/>
      <c r="D17" s="31"/>
      <c r="E17" s="30" t="s">
        <v>677</v>
      </c>
      <c r="F17" s="16"/>
      <c r="G17" s="22">
        <v>5</v>
      </c>
      <c r="H17" s="31"/>
      <c r="I17" s="31"/>
      <c r="J17" s="31"/>
      <c r="K17" s="31"/>
    </row>
    <row r="18" spans="1:11" ht="19.5" customHeight="1">
      <c r="A18" s="31"/>
      <c r="B18" s="31"/>
      <c r="C18" s="31"/>
      <c r="D18" s="31"/>
      <c r="E18" s="30" t="s">
        <v>1050</v>
      </c>
      <c r="F18" s="16"/>
      <c r="G18" s="22">
        <v>2</v>
      </c>
      <c r="H18" s="31"/>
      <c r="I18" s="31"/>
      <c r="J18" s="31"/>
      <c r="K18" s="31"/>
    </row>
    <row r="19" spans="1:11" ht="19.5" customHeight="1">
      <c r="A19" s="31"/>
      <c r="B19" s="31"/>
      <c r="C19" s="31"/>
      <c r="D19" s="31"/>
      <c r="H19" s="31"/>
      <c r="I19" s="31"/>
      <c r="J19" s="31"/>
      <c r="K19" s="31"/>
    </row>
    <row r="20" spans="1:11" ht="19.5" customHeight="1">
      <c r="A20" s="31"/>
      <c r="B20" s="31"/>
      <c r="C20" s="31"/>
      <c r="D20" s="31"/>
      <c r="E20" s="17" t="s">
        <v>756</v>
      </c>
      <c r="F20" s="16"/>
      <c r="G20" s="18">
        <f>SUM(G9:G19)</f>
        <v>121</v>
      </c>
      <c r="H20" s="31"/>
      <c r="I20" s="31"/>
      <c r="J20" s="31"/>
      <c r="K20" s="31"/>
    </row>
    <row r="21" spans="1:11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9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9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9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 Julge</cp:lastModifiedBy>
  <cp:lastPrinted>2023-09-22T10:55:50Z</cp:lastPrinted>
  <dcterms:created xsi:type="dcterms:W3CDTF">2004-09-28T13:23:33Z</dcterms:created>
  <dcterms:modified xsi:type="dcterms:W3CDTF">2023-10-11T14:33:35Z</dcterms:modified>
  <cp:category/>
  <cp:version/>
  <cp:contentType/>
  <cp:contentStatus/>
</cp:coreProperties>
</file>