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890" firstSheet="1" activeTab="1"/>
  </bookViews>
  <sheets>
    <sheet name="Startlist" sheetId="1" r:id="rId1"/>
    <sheet name="Results" sheetId="2" r:id="rId2"/>
    <sheet name="Winners" sheetId="3" r:id="rId3"/>
    <sheet name="TC Penalties" sheetId="4" r:id="rId4"/>
    <sheet name="Other Penalties" sheetId="5" r:id="rId5"/>
    <sheet name="Other Penalties Details" sheetId="6" r:id="rId6"/>
    <sheet name="Retired" sheetId="7" r:id="rId7"/>
    <sheet name="Speed" sheetId="8" r:id="rId8"/>
    <sheet name="Classes" sheetId="9" r:id="rId9"/>
    <sheet name="Overall result" sheetId="10" r:id="rId10"/>
    <sheet name="Powerstage" sheetId="11" r:id="rId11"/>
    <sheet name="Champ Classes" sheetId="12" r:id="rId12"/>
  </sheets>
  <definedNames>
    <definedName name="_xlnm._FilterDatabase" localSheetId="11" hidden="1">'Champ Classes'!$A$1:$E$135</definedName>
    <definedName name="_xlnm._FilterDatabase" localSheetId="4" hidden="1">'Other Penalties'!$A$6:$K$142</definedName>
    <definedName name="_xlnm._FilterDatabase" localSheetId="5" hidden="1">'Other Penalties Details'!$A$1:$I$423</definedName>
    <definedName name="_xlnm._FilterDatabase" localSheetId="9" hidden="1">'Overall result'!$C$7:$I$143</definedName>
    <definedName name="_xlnm._FilterDatabase" localSheetId="10" hidden="1">'Powerstage'!$C$7:$I$7</definedName>
    <definedName name="_xlnm._FilterDatabase" localSheetId="0" hidden="1">'Startlist'!$A$7:$I$143</definedName>
    <definedName name="_xlnm._FilterDatabase" localSheetId="3" hidden="1">'TC Penalties'!$A$6:$J$123</definedName>
    <definedName name="_xlfn.SUMIFS" hidden="1">#NAME?</definedName>
    <definedName name="EXCKLASS" localSheetId="8">'Classes'!$E$9:$H$18</definedName>
    <definedName name="EXCLINA" localSheetId="1">'Results'!$A$8:$O$279</definedName>
    <definedName name="EXCPENAL" localSheetId="3">'TC Penalties'!#REF!</definedName>
    <definedName name="EXCPENAL_1" localSheetId="3">'TC Penalties'!#REF!</definedName>
    <definedName name="EXCPENAL_2" localSheetId="3">'TC Penalties'!#REF!</definedName>
    <definedName name="EXCPENAL_3" localSheetId="3">'TC Penalties'!#REF!</definedName>
    <definedName name="EXCPENAL_4" localSheetId="3">'TC Penalties'!$A$17:$J$23</definedName>
    <definedName name="EXCPENAL_5" localSheetId="3">'TC Penalties'!$A$17:$J$23</definedName>
    <definedName name="EXCRETIR" localSheetId="6">'Retired'!$A$9:$H$45</definedName>
    <definedName name="EXCSPEED" localSheetId="7">'Speed'!#REF!</definedName>
    <definedName name="EXCSPEED_1" localSheetId="7">'Speed'!$A$6:$L$38</definedName>
    <definedName name="EXCSTART" localSheetId="9">'Overall result'!$A$8:$K$21</definedName>
    <definedName name="EXCSTART" localSheetId="10">'Powerstage'!$A$8:$K$21</definedName>
    <definedName name="EXCSTART" localSheetId="0">'Startlist'!$A$8:$J$143</definedName>
    <definedName name="EXCSTART_1" localSheetId="9">'Overall result'!$A$8:$K$21</definedName>
    <definedName name="EXCSTART_1" localSheetId="10">'Powerstage'!$A$8:$K$21</definedName>
    <definedName name="EXCWINN" localSheetId="2">'Winners'!$A$6:$J$67</definedName>
    <definedName name="GGG" localSheetId="1">'Results'!$A$8:$L$15</definedName>
    <definedName name="_xlnm.Print_Area" localSheetId="4">'Other Penalties'!$A$7:$K$136</definedName>
    <definedName name="_xlnm.Print_Area" localSheetId="5">'Other Penalties Details'!$A$209:$H$209</definedName>
    <definedName name="_xlnm.Print_Area" localSheetId="1">'Results'!$A$2:$N$279</definedName>
    <definedName name="_xlnm.Print_Area" localSheetId="6">'Retired'!$A$1:$G$32</definedName>
    <definedName name="_xlnm.Print_Area" localSheetId="0">'Startlist'!$A$2:$I$143</definedName>
    <definedName name="_xlnm.Print_Area" localSheetId="2">'Winners'!$A$1:$I$67</definedName>
  </definedNames>
  <calcPr fullCalcOnLoad="1"/>
</workbook>
</file>

<file path=xl/sharedStrings.xml><?xml version="1.0" encoding="utf-8"?>
<sst xmlns="http://schemas.openxmlformats.org/spreadsheetml/2006/main" count="6320" uniqueCount="2897">
  <si>
    <t xml:space="preserve"> 3.49,7</t>
  </si>
  <si>
    <t xml:space="preserve"> 3.23,8</t>
  </si>
  <si>
    <t xml:space="preserve"> 2.34,8</t>
  </si>
  <si>
    <t xml:space="preserve"> 3.47,5</t>
  </si>
  <si>
    <t xml:space="preserve"> 3.22,6</t>
  </si>
  <si>
    <t xml:space="preserve"> 3.16,5</t>
  </si>
  <si>
    <t xml:space="preserve"> 2.41,0</t>
  </si>
  <si>
    <t xml:space="preserve"> 3.49,9</t>
  </si>
  <si>
    <t xml:space="preserve"> 3.22,3</t>
  </si>
  <si>
    <t xml:space="preserve"> 2.44,7</t>
  </si>
  <si>
    <t xml:space="preserve"> 2.39,7</t>
  </si>
  <si>
    <t xml:space="preserve"> 3.37,3</t>
  </si>
  <si>
    <t xml:space="preserve"> 2.36,0</t>
  </si>
  <si>
    <t xml:space="preserve"> 3.44,7</t>
  </si>
  <si>
    <t xml:space="preserve"> 3.09,3</t>
  </si>
  <si>
    <t xml:space="preserve">  50/1</t>
  </si>
  <si>
    <t xml:space="preserve"> 2.45,7</t>
  </si>
  <si>
    <t xml:space="preserve"> 3.59,1</t>
  </si>
  <si>
    <t xml:space="preserve"> 3.19,3</t>
  </si>
  <si>
    <t xml:space="preserve"> 3.28,4</t>
  </si>
  <si>
    <t xml:space="preserve">  86/16</t>
  </si>
  <si>
    <t xml:space="preserve"> 2.38,4</t>
  </si>
  <si>
    <t xml:space="preserve"> 4.05,4</t>
  </si>
  <si>
    <t xml:space="preserve"> 2.47,2</t>
  </si>
  <si>
    <t xml:space="preserve"> 2.47,6</t>
  </si>
  <si>
    <t xml:space="preserve"> 4.02,0</t>
  </si>
  <si>
    <t xml:space="preserve">  83/3</t>
  </si>
  <si>
    <t xml:space="preserve">  91/19</t>
  </si>
  <si>
    <t xml:space="preserve"> 4.02,6</t>
  </si>
  <si>
    <t xml:space="preserve"> 2.42,5</t>
  </si>
  <si>
    <t xml:space="preserve"> 3.21,8</t>
  </si>
  <si>
    <t xml:space="preserve"> 2.46,8</t>
  </si>
  <si>
    <t xml:space="preserve"> 4.08,9</t>
  </si>
  <si>
    <t xml:space="preserve"> 4.20,0</t>
  </si>
  <si>
    <t xml:space="preserve"> 3.44,8</t>
  </si>
  <si>
    <t xml:space="preserve">  75/12</t>
  </si>
  <si>
    <t xml:space="preserve"> 4.05,8</t>
  </si>
  <si>
    <t xml:space="preserve">  99/23</t>
  </si>
  <si>
    <t xml:space="preserve"> 101/25</t>
  </si>
  <si>
    <t xml:space="preserve"> 2.54,5</t>
  </si>
  <si>
    <t xml:space="preserve"> 3.57,2</t>
  </si>
  <si>
    <t xml:space="preserve"> 3.02,0</t>
  </si>
  <si>
    <t xml:space="preserve"> 4.17,5</t>
  </si>
  <si>
    <t xml:space="preserve"> 3.45,6</t>
  </si>
  <si>
    <t xml:space="preserve"> 100/24</t>
  </si>
  <si>
    <t xml:space="preserve"> 3.05,2</t>
  </si>
  <si>
    <t xml:space="preserve">  85/15</t>
  </si>
  <si>
    <t xml:space="preserve"> 2.32,1</t>
  </si>
  <si>
    <t>POOLTELG</t>
  </si>
  <si>
    <t xml:space="preserve">  13/8</t>
  </si>
  <si>
    <t xml:space="preserve"> 2.22,2</t>
  </si>
  <si>
    <t xml:space="preserve"> 3.14,0</t>
  </si>
  <si>
    <t xml:space="preserve"> 2.56,1</t>
  </si>
  <si>
    <t xml:space="preserve">  32/8</t>
  </si>
  <si>
    <t xml:space="preserve"> 3.23,5</t>
  </si>
  <si>
    <t xml:space="preserve"> 2.24,2</t>
  </si>
  <si>
    <t xml:space="preserve"> 3.41,3</t>
  </si>
  <si>
    <t xml:space="preserve"> 18/8</t>
  </si>
  <si>
    <t xml:space="preserve"> 3.30,8</t>
  </si>
  <si>
    <t xml:space="preserve">  26/15</t>
  </si>
  <si>
    <t xml:space="preserve"> 3.33,6</t>
  </si>
  <si>
    <t xml:space="preserve">  41/19</t>
  </si>
  <si>
    <t xml:space="preserve">  29/18</t>
  </si>
  <si>
    <t xml:space="preserve">  27/16</t>
  </si>
  <si>
    <t xml:space="preserve">  32/20</t>
  </si>
  <si>
    <t xml:space="preserve">  81/9</t>
  </si>
  <si>
    <t xml:space="preserve">  51/1</t>
  </si>
  <si>
    <t xml:space="preserve">  43/1</t>
  </si>
  <si>
    <t xml:space="preserve"> 3.05,5</t>
  </si>
  <si>
    <t xml:space="preserve">  33/16</t>
  </si>
  <si>
    <t xml:space="preserve">  31/19</t>
  </si>
  <si>
    <t xml:space="preserve">  38/1</t>
  </si>
  <si>
    <t xml:space="preserve">  53/3</t>
  </si>
  <si>
    <t xml:space="preserve">  70/6</t>
  </si>
  <si>
    <t xml:space="preserve">  68/5</t>
  </si>
  <si>
    <t xml:space="preserve">  50/3</t>
  </si>
  <si>
    <t xml:space="preserve"> 3.13,2</t>
  </si>
  <si>
    <t xml:space="preserve">  89/2</t>
  </si>
  <si>
    <t xml:space="preserve">  64/2</t>
  </si>
  <si>
    <t xml:space="preserve">  62/2</t>
  </si>
  <si>
    <t xml:space="preserve">  56/5</t>
  </si>
  <si>
    <t xml:space="preserve">  71/6</t>
  </si>
  <si>
    <t xml:space="preserve">  91/8</t>
  </si>
  <si>
    <t xml:space="preserve">  52/3</t>
  </si>
  <si>
    <t xml:space="preserve">  77/2</t>
  </si>
  <si>
    <t xml:space="preserve"> 101/6</t>
  </si>
  <si>
    <t xml:space="preserve">  69/6</t>
  </si>
  <si>
    <t xml:space="preserve"> 2.37,6</t>
  </si>
  <si>
    <t xml:space="preserve">  69/11</t>
  </si>
  <si>
    <t xml:space="preserve">  96/14</t>
  </si>
  <si>
    <t xml:space="preserve">  94/15</t>
  </si>
  <si>
    <t xml:space="preserve">  79/8</t>
  </si>
  <si>
    <t xml:space="preserve">  87/13</t>
  </si>
  <si>
    <t xml:space="preserve"> 2.21,7</t>
  </si>
  <si>
    <t xml:space="preserve"> 3.11,9</t>
  </si>
  <si>
    <t xml:space="preserve">  84/9</t>
  </si>
  <si>
    <t xml:space="preserve"> 104/12</t>
  </si>
  <si>
    <t xml:space="preserve"> 2.42,6</t>
  </si>
  <si>
    <t xml:space="preserve"> 3.53,4</t>
  </si>
  <si>
    <t xml:space="preserve"> 102/11</t>
  </si>
  <si>
    <t xml:space="preserve"> 2.41,2</t>
  </si>
  <si>
    <t xml:space="preserve"> 3.25,3</t>
  </si>
  <si>
    <t xml:space="preserve">  66/1</t>
  </si>
  <si>
    <t xml:space="preserve">  69/8</t>
  </si>
  <si>
    <t xml:space="preserve"> 118/27</t>
  </si>
  <si>
    <t xml:space="preserve"> 3.11,4</t>
  </si>
  <si>
    <t xml:space="preserve">  34/17</t>
  </si>
  <si>
    <t xml:space="preserve"> 2.36,9</t>
  </si>
  <si>
    <t xml:space="preserve"> 3.55,7</t>
  </si>
  <si>
    <t xml:space="preserve"> 4.16,3</t>
  </si>
  <si>
    <t xml:space="preserve"> 116/13</t>
  </si>
  <si>
    <t xml:space="preserve">  94/23</t>
  </si>
  <si>
    <t xml:space="preserve">  88/23</t>
  </si>
  <si>
    <t xml:space="preserve">  43/21</t>
  </si>
  <si>
    <t xml:space="preserve">  95/16</t>
  </si>
  <si>
    <t xml:space="preserve"> 103/4</t>
  </si>
  <si>
    <t xml:space="preserve">  99/3</t>
  </si>
  <si>
    <t xml:space="preserve"> 109/20</t>
  </si>
  <si>
    <t xml:space="preserve">  97/17</t>
  </si>
  <si>
    <t xml:space="preserve"> 110/4</t>
  </si>
  <si>
    <t xml:space="preserve"> 101/4</t>
  </si>
  <si>
    <t xml:space="preserve">  72/7</t>
  </si>
  <si>
    <t xml:space="preserve"> 106/18</t>
  </si>
  <si>
    <t xml:space="preserve"> 100/18</t>
  </si>
  <si>
    <t xml:space="preserve">  97/16</t>
  </si>
  <si>
    <t xml:space="preserve">  96/10</t>
  </si>
  <si>
    <t xml:space="preserve"> 109/6</t>
  </si>
  <si>
    <t xml:space="preserve"> 114/6</t>
  </si>
  <si>
    <t xml:space="preserve"> 107/19</t>
  </si>
  <si>
    <t xml:space="preserve"> 102/19</t>
  </si>
  <si>
    <t xml:space="preserve"> 100/19</t>
  </si>
  <si>
    <t xml:space="preserve"> 109/24</t>
  </si>
  <si>
    <t xml:space="preserve"> 113/21</t>
  </si>
  <si>
    <t xml:space="preserve"> 112/24</t>
  </si>
  <si>
    <t xml:space="preserve"> 110/25</t>
  </si>
  <si>
    <t xml:space="preserve"> 115/15</t>
  </si>
  <si>
    <t xml:space="preserve"> 112/14</t>
  </si>
  <si>
    <t xml:space="preserve"> 4.09,1</t>
  </si>
  <si>
    <t xml:space="preserve"> 3.39,7</t>
  </si>
  <si>
    <t xml:space="preserve"> 110/22</t>
  </si>
  <si>
    <t xml:space="preserve"> 107/22</t>
  </si>
  <si>
    <t xml:space="preserve"> 111/7</t>
  </si>
  <si>
    <t xml:space="preserve"> 105/5</t>
  </si>
  <si>
    <t xml:space="preserve"> 117/24</t>
  </si>
  <si>
    <t xml:space="preserve"> 113/25</t>
  </si>
  <si>
    <t xml:space="preserve"> 119/26</t>
  </si>
  <si>
    <t xml:space="preserve"> 103/20</t>
  </si>
  <si>
    <t xml:space="preserve"> 108/6</t>
  </si>
  <si>
    <t xml:space="preserve">  91/3</t>
  </si>
  <si>
    <t xml:space="preserve"> 114/15</t>
  </si>
  <si>
    <t xml:space="preserve"> 4.01,4</t>
  </si>
  <si>
    <t xml:space="preserve">  93/9</t>
  </si>
  <si>
    <t xml:space="preserve"> 111/23</t>
  </si>
  <si>
    <t xml:space="preserve"> 108/23</t>
  </si>
  <si>
    <t xml:space="preserve"> 120/27</t>
  </si>
  <si>
    <t xml:space="preserve"> 118/25</t>
  </si>
  <si>
    <t xml:space="preserve"> 117/26</t>
  </si>
  <si>
    <t xml:space="preserve"> 115/27</t>
  </si>
  <si>
    <t xml:space="preserve">  28/15</t>
  </si>
  <si>
    <t xml:space="preserve">  30/18</t>
  </si>
  <si>
    <t xml:space="preserve"> 102/15</t>
  </si>
  <si>
    <t xml:space="preserve">  89/14</t>
  </si>
  <si>
    <t xml:space="preserve"> 106/21</t>
  </si>
  <si>
    <t xml:space="preserve"> 112/5</t>
  </si>
  <si>
    <t>Kinnitamata kiiver</t>
  </si>
  <si>
    <t>LK6</t>
  </si>
  <si>
    <t>Lahtine katuseluuk</t>
  </si>
  <si>
    <t xml:space="preserve"> 1.40</t>
  </si>
  <si>
    <t>RR VM 9.10.1</t>
  </si>
  <si>
    <t xml:space="preserve"> 1.50</t>
  </si>
  <si>
    <t>114</t>
  </si>
  <si>
    <t>AKP4</t>
  </si>
  <si>
    <t>115</t>
  </si>
  <si>
    <t>116</t>
  </si>
  <si>
    <t xml:space="preserve">   2</t>
  </si>
  <si>
    <t>LK1S</t>
  </si>
  <si>
    <t xml:space="preserve">  20</t>
  </si>
  <si>
    <t>LK1F</t>
  </si>
  <si>
    <t xml:space="preserve">  35</t>
  </si>
  <si>
    <t>LK2S</t>
  </si>
  <si>
    <t xml:space="preserve">  38</t>
  </si>
  <si>
    <t xml:space="preserve">  42</t>
  </si>
  <si>
    <t>LK3F</t>
  </si>
  <si>
    <t xml:space="preserve">  48</t>
  </si>
  <si>
    <t xml:space="preserve">  57</t>
  </si>
  <si>
    <t>Harri Jōessar</t>
  </si>
  <si>
    <t>LK4F</t>
  </si>
  <si>
    <t xml:space="preserve">  60</t>
  </si>
  <si>
    <t>LK3S</t>
  </si>
  <si>
    <t xml:space="preserve">  63</t>
  </si>
  <si>
    <t>AKP6A</t>
  </si>
  <si>
    <t xml:space="preserve">  67</t>
  </si>
  <si>
    <t>LK6S</t>
  </si>
  <si>
    <t xml:space="preserve">  74</t>
  </si>
  <si>
    <t xml:space="preserve">  79</t>
  </si>
  <si>
    <t xml:space="preserve">  85</t>
  </si>
  <si>
    <t>LK5F</t>
  </si>
  <si>
    <t xml:space="preserve">  86</t>
  </si>
  <si>
    <t xml:space="preserve">  89</t>
  </si>
  <si>
    <t xml:space="preserve"> 103</t>
  </si>
  <si>
    <t xml:space="preserve"> 107</t>
  </si>
  <si>
    <t>LK5S</t>
  </si>
  <si>
    <t xml:space="preserve"> 112</t>
  </si>
  <si>
    <t>AKP3A</t>
  </si>
  <si>
    <t xml:space="preserve"> 117</t>
  </si>
  <si>
    <t>LK6F</t>
  </si>
  <si>
    <t xml:space="preserve"> 118</t>
  </si>
  <si>
    <t xml:space="preserve"> 127</t>
  </si>
  <si>
    <t xml:space="preserve"> 130</t>
  </si>
  <si>
    <t xml:space="preserve"> 132</t>
  </si>
  <si>
    <t xml:space="preserve"> 137</t>
  </si>
  <si>
    <t>LK4S</t>
  </si>
  <si>
    <t xml:space="preserve"> 142</t>
  </si>
  <si>
    <t>YSSE</t>
  </si>
  <si>
    <t xml:space="preserve">  87.79 km/h</t>
  </si>
  <si>
    <t xml:space="preserve">  90.60 km/h</t>
  </si>
  <si>
    <t xml:space="preserve">  82.33 km/h</t>
  </si>
  <si>
    <t xml:space="preserve">  84.50 km/h</t>
  </si>
  <si>
    <t xml:space="preserve">  84.27 km/h</t>
  </si>
  <si>
    <t xml:space="preserve">  77.60 km/h</t>
  </si>
  <si>
    <t xml:space="preserve">  80.58 km/h</t>
  </si>
  <si>
    <t xml:space="preserve">  79.58 km/h</t>
  </si>
  <si>
    <t xml:space="preserve">  79.12 km/h</t>
  </si>
  <si>
    <t xml:space="preserve">  82.49 km/h</t>
  </si>
  <si>
    <t xml:space="preserve"> 3.38 km</t>
  </si>
  <si>
    <t xml:space="preserve"> 55 Matikainen/Gutmann</t>
  </si>
  <si>
    <t xml:space="preserve"> 78 Ruddi/Valdmann</t>
  </si>
  <si>
    <t xml:space="preserve"> 66 Aava/Peegel</t>
  </si>
  <si>
    <t xml:space="preserve"> 68 Seppel/Hell</t>
  </si>
  <si>
    <t xml:space="preserve"> 49 Leinberg/Vulf</t>
  </si>
  <si>
    <t>122 Hintser/Hintser</t>
  </si>
  <si>
    <t xml:space="preserve"> 36 Hallikmägi/Pisang</t>
  </si>
  <si>
    <t xml:space="preserve"> 37 Männamets/Enok</t>
  </si>
  <si>
    <t xml:space="preserve"> 75 Burmeister/Remmel</t>
  </si>
  <si>
    <t>140 Kruuser/Kruuser</t>
  </si>
  <si>
    <t>Auhinnapood</t>
  </si>
  <si>
    <t xml:space="preserve">  83.83 km/h</t>
  </si>
  <si>
    <t xml:space="preserve">  86.47 km/h</t>
  </si>
  <si>
    <t xml:space="preserve">  79.56 km/h</t>
  </si>
  <si>
    <t xml:space="preserve">  81.30 km/h</t>
  </si>
  <si>
    <t xml:space="preserve">  81.58 km/h</t>
  </si>
  <si>
    <t xml:space="preserve">  76.72 km/h</t>
  </si>
  <si>
    <t xml:space="preserve">  80.83 km/h</t>
  </si>
  <si>
    <t xml:space="preserve">  78.55 km/h</t>
  </si>
  <si>
    <t xml:space="preserve">  77.97 km/h</t>
  </si>
  <si>
    <t xml:space="preserve">  80.25 km/h</t>
  </si>
  <si>
    <t xml:space="preserve"> 4.65 km</t>
  </si>
  <si>
    <t>139 Vahejōe/Madison</t>
  </si>
  <si>
    <t xml:space="preserve"> 61 Väli/Selling</t>
  </si>
  <si>
    <t xml:space="preserve"> 54 Simson/Simson</t>
  </si>
  <si>
    <t>125 Raidma/Kukk</t>
  </si>
  <si>
    <t>121 Kungla/Tahvinov</t>
  </si>
  <si>
    <t xml:space="preserve"> 32 Klee/Kaljuste</t>
  </si>
  <si>
    <t>Rehvimajakas</t>
  </si>
  <si>
    <t xml:space="preserve">  88.01 km/h</t>
  </si>
  <si>
    <t xml:space="preserve">  89.68 km/h</t>
  </si>
  <si>
    <t xml:space="preserve">  82.13 km/h</t>
  </si>
  <si>
    <t xml:space="preserve">  82.17 km/h</t>
  </si>
  <si>
    <t xml:space="preserve">  82.31 km/h</t>
  </si>
  <si>
    <t xml:space="preserve">  79.79 km/h</t>
  </si>
  <si>
    <t xml:space="preserve">  80.73 km/h</t>
  </si>
  <si>
    <t xml:space="preserve">  77.58 km/h</t>
  </si>
  <si>
    <t xml:space="preserve">  78.42 km/h</t>
  </si>
  <si>
    <t xml:space="preserve">  84.28 km/h</t>
  </si>
  <si>
    <t xml:space="preserve"> 4.20 km</t>
  </si>
  <si>
    <t xml:space="preserve"> 50 Lee/Ogga</t>
  </si>
  <si>
    <t xml:space="preserve"> 51 Lepp/Trave</t>
  </si>
  <si>
    <t xml:space="preserve"> 29 Voksepp/Aarn</t>
  </si>
  <si>
    <t xml:space="preserve"> 30 Aabna/Virves</t>
  </si>
  <si>
    <t>HRLOÜ</t>
  </si>
  <si>
    <t xml:space="preserve">  88.95 km/h</t>
  </si>
  <si>
    <t xml:space="preserve">  88.88 km/h</t>
  </si>
  <si>
    <t xml:space="preserve">  83.74 km/h</t>
  </si>
  <si>
    <t xml:space="preserve">  86.42 km/h</t>
  </si>
  <si>
    <t xml:space="preserve">  83.69 km/h</t>
  </si>
  <si>
    <t xml:space="preserve">  77.50 km/h</t>
  </si>
  <si>
    <t xml:space="preserve">  81.88 km/h</t>
  </si>
  <si>
    <t xml:space="preserve">  81.83 km/h</t>
  </si>
  <si>
    <t xml:space="preserve">  79.17 km/h</t>
  </si>
  <si>
    <t xml:space="preserve">  84.38 km/h</t>
  </si>
  <si>
    <t xml:space="preserve"> 53 Hansson/Kase</t>
  </si>
  <si>
    <t xml:space="preserve"> 52 Ausmees/Olesk</t>
  </si>
  <si>
    <t xml:space="preserve"> 69 Liivrand/Fatkin</t>
  </si>
  <si>
    <t>Cramo</t>
  </si>
  <si>
    <t xml:space="preserve">  85.45 km/h</t>
  </si>
  <si>
    <t xml:space="preserve">  87.46 km/h</t>
  </si>
  <si>
    <t xml:space="preserve">  80.13 km/h</t>
  </si>
  <si>
    <t xml:space="preserve">  77.18 km/h</t>
  </si>
  <si>
    <t xml:space="preserve">  80.29 km/h</t>
  </si>
  <si>
    <t xml:space="preserve">  74.50 km/h</t>
  </si>
  <si>
    <t xml:space="preserve">  78.52 km/h</t>
  </si>
  <si>
    <t xml:space="preserve">  78.33 km/h</t>
  </si>
  <si>
    <t xml:space="preserve">  76.86 km/h</t>
  </si>
  <si>
    <t xml:space="preserve">  75.64 km/h</t>
  </si>
  <si>
    <t>132 Hōim/Rehberg</t>
  </si>
  <si>
    <t xml:space="preserve"> 83 Riisberg/Kivi</t>
  </si>
  <si>
    <t>Trumprehv</t>
  </si>
  <si>
    <t xml:space="preserve">  87.55 km/h</t>
  </si>
  <si>
    <t xml:space="preserve">  88.11 km/h</t>
  </si>
  <si>
    <t xml:space="preserve">  82.08 km/h</t>
  </si>
  <si>
    <t xml:space="preserve">  81.12 km/h</t>
  </si>
  <si>
    <t xml:space="preserve">  82.35 km/h</t>
  </si>
  <si>
    <t xml:space="preserve">  79.87 km/h</t>
  </si>
  <si>
    <t xml:space="preserve">  80.34 km/h</t>
  </si>
  <si>
    <t xml:space="preserve">  80.17 km/h</t>
  </si>
  <si>
    <t xml:space="preserve">  79.54 km/h</t>
  </si>
  <si>
    <t xml:space="preserve">  83.26 km/h</t>
  </si>
  <si>
    <t xml:space="preserve"> 45 Raadik/Kruus</t>
  </si>
  <si>
    <t>LK7</t>
  </si>
  <si>
    <t>TaeblaSöögipeatu</t>
  </si>
  <si>
    <t xml:space="preserve"> 2.74 km</t>
  </si>
  <si>
    <t>LK8</t>
  </si>
  <si>
    <t>CMK</t>
  </si>
  <si>
    <t xml:space="preserve"> 4.19 km</t>
  </si>
  <si>
    <t>LK9</t>
  </si>
  <si>
    <t>IgaüheTerviseklu</t>
  </si>
  <si>
    <t xml:space="preserve"> 4.44 km</t>
  </si>
  <si>
    <t>Total 35.83 km</t>
  </si>
  <si>
    <t xml:space="preserve"> 2.07,6</t>
  </si>
  <si>
    <t xml:space="preserve"> 3.31,0</t>
  </si>
  <si>
    <t>28.14,3</t>
  </si>
  <si>
    <t xml:space="preserve"> 2.06,2</t>
  </si>
  <si>
    <t xml:space="preserve"> 3.32,3</t>
  </si>
  <si>
    <t>28.33,0</t>
  </si>
  <si>
    <t xml:space="preserve"> 2.10,8</t>
  </si>
  <si>
    <t xml:space="preserve"> 3.32,5</t>
  </si>
  <si>
    <t>29.13,0</t>
  </si>
  <si>
    <t xml:space="preserve"> 3.33,4</t>
  </si>
  <si>
    <t xml:space="preserve"> 2.09,6</t>
  </si>
  <si>
    <t xml:space="preserve"> 3.35,7</t>
  </si>
  <si>
    <t xml:space="preserve"> 3.42,6</t>
  </si>
  <si>
    <t xml:space="preserve"> 2.19,1</t>
  </si>
  <si>
    <t xml:space="preserve"> 3.40,6</t>
  </si>
  <si>
    <t xml:space="preserve"> 3.45,4</t>
  </si>
  <si>
    <t>29.53,2</t>
  </si>
  <si>
    <t>30.13,9</t>
  </si>
  <si>
    <t xml:space="preserve"> 2.11,6</t>
  </si>
  <si>
    <t xml:space="preserve"> 3.34,4</t>
  </si>
  <si>
    <t>30.30,0</t>
  </si>
  <si>
    <t xml:space="preserve">   9/7</t>
  </si>
  <si>
    <t xml:space="preserve"> 2.19,0</t>
  </si>
  <si>
    <t xml:space="preserve"> 2.13,8</t>
  </si>
  <si>
    <t xml:space="preserve"> 3.43,8</t>
  </si>
  <si>
    <t xml:space="preserve"> 3.33,8</t>
  </si>
  <si>
    <t xml:space="preserve"> 2.22,5</t>
  </si>
  <si>
    <t xml:space="preserve"> 3.55,3</t>
  </si>
  <si>
    <t>31.01,9</t>
  </si>
  <si>
    <t xml:space="preserve"> 2.11,7</t>
  </si>
  <si>
    <t xml:space="preserve"> 3.34,9</t>
  </si>
  <si>
    <t xml:space="preserve"> 3.38,1</t>
  </si>
  <si>
    <t xml:space="preserve"> 2.13,5</t>
  </si>
  <si>
    <t xml:space="preserve"> 2.23,1</t>
  </si>
  <si>
    <t xml:space="preserve"> 3.46,3</t>
  </si>
  <si>
    <t xml:space="preserve"> 3.36,4</t>
  </si>
  <si>
    <t xml:space="preserve"> 3.37,5</t>
  </si>
  <si>
    <t>31.05,4</t>
  </si>
  <si>
    <t>+ 5.45,6</t>
  </si>
  <si>
    <t xml:space="preserve"> 72/9</t>
  </si>
  <si>
    <t xml:space="preserve"> 73/11</t>
  </si>
  <si>
    <t xml:space="preserve"> 74/3</t>
  </si>
  <si>
    <t xml:space="preserve"> 75/10</t>
  </si>
  <si>
    <t xml:space="preserve"> 76/12</t>
  </si>
  <si>
    <t xml:space="preserve"> 77/4</t>
  </si>
  <si>
    <t xml:space="preserve"> 78/11</t>
  </si>
  <si>
    <t xml:space="preserve"> 79/3</t>
  </si>
  <si>
    <t xml:space="preserve"> 2.25,5</t>
  </si>
  <si>
    <t xml:space="preserve"> 3.57,6</t>
  </si>
  <si>
    <t xml:space="preserve"> 2.22,8</t>
  </si>
  <si>
    <t xml:space="preserve"> 4.00,1</t>
  </si>
  <si>
    <t xml:space="preserve"> 3.54,6</t>
  </si>
  <si>
    <t>33.27,2</t>
  </si>
  <si>
    <t xml:space="preserve"> 2.32,0</t>
  </si>
  <si>
    <t xml:space="preserve"> 4.04,2</t>
  </si>
  <si>
    <t xml:space="preserve"> 4.09,3</t>
  </si>
  <si>
    <t xml:space="preserve"> 2.29,3</t>
  </si>
  <si>
    <t xml:space="preserve"> 4.03,2</t>
  </si>
  <si>
    <t xml:space="preserve"> 4.06,6</t>
  </si>
  <si>
    <t xml:space="preserve"> 2.13,9</t>
  </si>
  <si>
    <t xml:space="preserve"> 3.39,6</t>
  </si>
  <si>
    <t xml:space="preserve"> 3.56,9</t>
  </si>
  <si>
    <t xml:space="preserve"> 4.19,2</t>
  </si>
  <si>
    <t xml:space="preserve"> 4.25,6</t>
  </si>
  <si>
    <t xml:space="preserve"> 3.46,2</t>
  </si>
  <si>
    <t xml:space="preserve"> 2.16,5</t>
  </si>
  <si>
    <t xml:space="preserve"> 4.43,1</t>
  </si>
  <si>
    <t>TERVISLIKUD PÖHJ</t>
  </si>
  <si>
    <t xml:space="preserve"> 2.09,7</t>
  </si>
  <si>
    <t>29.34,1</t>
  </si>
  <si>
    <t xml:space="preserve"> 1.56,3</t>
  </si>
  <si>
    <t xml:space="preserve"> 3.12,0</t>
  </si>
  <si>
    <t>25.19,8</t>
  </si>
  <si>
    <t xml:space="preserve"> 1.56,8</t>
  </si>
  <si>
    <t xml:space="preserve"> 1.57,6</t>
  </si>
  <si>
    <t xml:space="preserve"> 3.08,1</t>
  </si>
  <si>
    <t>26.07,2</t>
  </si>
  <si>
    <t>+ 0.47,4</t>
  </si>
  <si>
    <t xml:space="preserve"> 1.59,8</t>
  </si>
  <si>
    <t xml:space="preserve"> 3.26,3</t>
  </si>
  <si>
    <t>26.14,0</t>
  </si>
  <si>
    <t>+ 0.54,2</t>
  </si>
  <si>
    <t xml:space="preserve"> 2.02,0</t>
  </si>
  <si>
    <t xml:space="preserve"> 3.13,5</t>
  </si>
  <si>
    <t xml:space="preserve"> 3.19,2</t>
  </si>
  <si>
    <t xml:space="preserve"> 1.59,9</t>
  </si>
  <si>
    <t xml:space="preserve"> 2.03,5</t>
  </si>
  <si>
    <t xml:space="preserve"> 3.24,4</t>
  </si>
  <si>
    <t xml:space="preserve"> 2.04,3</t>
  </si>
  <si>
    <t xml:space="preserve"> 1.55,2</t>
  </si>
  <si>
    <t xml:space="preserve"> 3.10,5</t>
  </si>
  <si>
    <t xml:space="preserve"> 3.20,1</t>
  </si>
  <si>
    <t xml:space="preserve"> 2.00,4</t>
  </si>
  <si>
    <t>27.20,0</t>
  </si>
  <si>
    <t>+ 2.00,2</t>
  </si>
  <si>
    <t xml:space="preserve"> 2.04,5</t>
  </si>
  <si>
    <t xml:space="preserve"> 3.23,6</t>
  </si>
  <si>
    <t>27.23,9</t>
  </si>
  <si>
    <t>+ 2.04,1</t>
  </si>
  <si>
    <t xml:space="preserve"> 2.04,9</t>
  </si>
  <si>
    <t xml:space="preserve"> 3.25,7</t>
  </si>
  <si>
    <t>27.48,1</t>
  </si>
  <si>
    <t>+ 2.28,3</t>
  </si>
  <si>
    <t xml:space="preserve"> 2.04,2</t>
  </si>
  <si>
    <t xml:space="preserve"> 3.26,4</t>
  </si>
  <si>
    <t xml:space="preserve"> 3.28,2</t>
  </si>
  <si>
    <t>28.07,5</t>
  </si>
  <si>
    <t>+ 2.47,7</t>
  </si>
  <si>
    <t xml:space="preserve"> 1.58,7</t>
  </si>
  <si>
    <t xml:space="preserve"> 3.25,6</t>
  </si>
  <si>
    <t xml:space="preserve"> 2.08,2</t>
  </si>
  <si>
    <t>28.23,1</t>
  </si>
  <si>
    <t>+ 3.03,3</t>
  </si>
  <si>
    <t xml:space="preserve"> 3.31,1</t>
  </si>
  <si>
    <t xml:space="preserve"> 3.36,1</t>
  </si>
  <si>
    <t>28.27,0</t>
  </si>
  <si>
    <t>+ 3.07,2</t>
  </si>
  <si>
    <t>+ 3.13,2</t>
  </si>
  <si>
    <t xml:space="preserve"> 2.01,5</t>
  </si>
  <si>
    <t>+ 3.53,2</t>
  </si>
  <si>
    <t xml:space="preserve">  28/6</t>
  </si>
  <si>
    <t>+ 4.14,3</t>
  </si>
  <si>
    <t>+ 4.33,4</t>
  </si>
  <si>
    <t xml:space="preserve"> 2.12,5</t>
  </si>
  <si>
    <t xml:space="preserve"> 3.44,9</t>
  </si>
  <si>
    <t>+ 4.54,1</t>
  </si>
  <si>
    <t>+ 5.10,2</t>
  </si>
  <si>
    <t xml:space="preserve"> 3.37,1</t>
  </si>
  <si>
    <t>30.45,2</t>
  </si>
  <si>
    <t>+ 5.25,4</t>
  </si>
  <si>
    <t>+ 5.42,1</t>
  </si>
  <si>
    <t>+ 8.07,4</t>
  </si>
  <si>
    <t xml:space="preserve"> 1.54,8</t>
  </si>
  <si>
    <t xml:space="preserve"> 3.06,3</t>
  </si>
  <si>
    <t xml:space="preserve"> 3.12,6</t>
  </si>
  <si>
    <t xml:space="preserve"> 2.02,4</t>
  </si>
  <si>
    <t xml:space="preserve"> 3.20,7</t>
  </si>
  <si>
    <t xml:space="preserve"> 3.15,4</t>
  </si>
  <si>
    <t xml:space="preserve"> 2.04,6</t>
  </si>
  <si>
    <t xml:space="preserve"> 3.29,2</t>
  </si>
  <si>
    <t>28.27,3</t>
  </si>
  <si>
    <t>+ 3.07,5</t>
  </si>
  <si>
    <t xml:space="preserve"> 2.03,3</t>
  </si>
  <si>
    <t xml:space="preserve"> 2.06,3</t>
  </si>
  <si>
    <t xml:space="preserve"> 3.24,0</t>
  </si>
  <si>
    <t xml:space="preserve"> 2.04,8</t>
  </si>
  <si>
    <t xml:space="preserve"> 3.24,3</t>
  </si>
  <si>
    <t xml:space="preserve"> 1.58,8</t>
  </si>
  <si>
    <t xml:space="preserve"> 3.27,6</t>
  </si>
  <si>
    <t xml:space="preserve"> 3.26,7</t>
  </si>
  <si>
    <t xml:space="preserve">  34/5</t>
  </si>
  <si>
    <t>32.01,8</t>
  </si>
  <si>
    <t xml:space="preserve">  52/1</t>
  </si>
  <si>
    <t>+ 6.42,0</t>
  </si>
  <si>
    <t xml:space="preserve"> 3.08,4</t>
  </si>
  <si>
    <t>26.52,4</t>
  </si>
  <si>
    <t>+ 1.32,6</t>
  </si>
  <si>
    <t xml:space="preserve"> 1.58,3</t>
  </si>
  <si>
    <t xml:space="preserve"> 3.47,2</t>
  </si>
  <si>
    <t xml:space="preserve"> 2.02,9</t>
  </si>
  <si>
    <t xml:space="preserve"> 3.40,1</t>
  </si>
  <si>
    <t>27.40,2</t>
  </si>
  <si>
    <t>+ 2.20,4</t>
  </si>
  <si>
    <t xml:space="preserve"> 19/9</t>
  </si>
  <si>
    <t xml:space="preserve"> 3.13,9</t>
  </si>
  <si>
    <t xml:space="preserve">  15/9</t>
  </si>
  <si>
    <t xml:space="preserve"> 2.07,5</t>
  </si>
  <si>
    <t>28.03,4</t>
  </si>
  <si>
    <t>+ 2.43,6</t>
  </si>
  <si>
    <t xml:space="preserve"> 2.10,6</t>
  </si>
  <si>
    <t>28.06,1</t>
  </si>
  <si>
    <t xml:space="preserve"> 2.05,4</t>
  </si>
  <si>
    <t xml:space="preserve"> 3.22,7</t>
  </si>
  <si>
    <t xml:space="preserve"> 2.10,4</t>
  </si>
  <si>
    <t>28.41,1</t>
  </si>
  <si>
    <t>+ 3.21,3</t>
  </si>
  <si>
    <t xml:space="preserve"> 2.08,6</t>
  </si>
  <si>
    <t xml:space="preserve"> 2.09,3</t>
  </si>
  <si>
    <t xml:space="preserve"> 3.34,5</t>
  </si>
  <si>
    <t xml:space="preserve"> 2.10,2</t>
  </si>
  <si>
    <t>29.00,4</t>
  </si>
  <si>
    <t>+ 3.40,6</t>
  </si>
  <si>
    <t xml:space="preserve"> 2.11,9</t>
  </si>
  <si>
    <t xml:space="preserve"> 2.13,2</t>
  </si>
  <si>
    <t xml:space="preserve"> 3.43,3</t>
  </si>
  <si>
    <t>29.35,4</t>
  </si>
  <si>
    <t>+ 4.15,6</t>
  </si>
  <si>
    <t xml:space="preserve"> 2.07,4</t>
  </si>
  <si>
    <t xml:space="preserve"> 3.28,8</t>
  </si>
  <si>
    <t xml:space="preserve"> 3.44,3</t>
  </si>
  <si>
    <t xml:space="preserve"> 2.14,8</t>
  </si>
  <si>
    <t>29.55,5</t>
  </si>
  <si>
    <t>+ 4.35,7</t>
  </si>
  <si>
    <t xml:space="preserve"> 2.13,0</t>
  </si>
  <si>
    <t xml:space="preserve"> 3.42,1</t>
  </si>
  <si>
    <t>31.19,6</t>
  </si>
  <si>
    <t>+ 5.59,8</t>
  </si>
  <si>
    <t xml:space="preserve"> 2.09,5</t>
  </si>
  <si>
    <t xml:space="preserve"> 3.35,0</t>
  </si>
  <si>
    <t xml:space="preserve"> 3.46,6</t>
  </si>
  <si>
    <t xml:space="preserve"> 3.51,9</t>
  </si>
  <si>
    <t>31.30,6</t>
  </si>
  <si>
    <t>+ 6.10,8</t>
  </si>
  <si>
    <t xml:space="preserve">  16/10</t>
  </si>
  <si>
    <t xml:space="preserve">  21/14</t>
  </si>
  <si>
    <t xml:space="preserve"> 2.06,4</t>
  </si>
  <si>
    <t xml:space="preserve"> 2.06,5</t>
  </si>
  <si>
    <t>27.46,1</t>
  </si>
  <si>
    <t>+ 2.26,3</t>
  </si>
  <si>
    <t xml:space="preserve"> 2.02,6</t>
  </si>
  <si>
    <t xml:space="preserve"> 3.14,5</t>
  </si>
  <si>
    <t xml:space="preserve">  17/11</t>
  </si>
  <si>
    <t xml:space="preserve">  11/9</t>
  </si>
  <si>
    <t>28.00,5</t>
  </si>
  <si>
    <t>+ 2.40,7</t>
  </si>
  <si>
    <t xml:space="preserve">  46/7</t>
  </si>
  <si>
    <t xml:space="preserve"> 2.08,1</t>
  </si>
  <si>
    <t>28.31,5</t>
  </si>
  <si>
    <t>+ 3.11,7</t>
  </si>
  <si>
    <t xml:space="preserve"> 2.12,2</t>
  </si>
  <si>
    <t xml:space="preserve"> 3.39,2</t>
  </si>
  <si>
    <t xml:space="preserve"> 2.12,9</t>
  </si>
  <si>
    <t xml:space="preserve"> 3.23,2</t>
  </si>
  <si>
    <t>28.40,4</t>
  </si>
  <si>
    <t>+ 3.20,6</t>
  </si>
  <si>
    <t xml:space="preserve"> 2.17,4</t>
  </si>
  <si>
    <t xml:space="preserve"> 3.50,7</t>
  </si>
  <si>
    <t>29.41,2</t>
  </si>
  <si>
    <t>+ 4.21,4</t>
  </si>
  <si>
    <t xml:space="preserve"> 2.10,5</t>
  </si>
  <si>
    <t xml:space="preserve"> 3.42,8</t>
  </si>
  <si>
    <t xml:space="preserve">  68/11</t>
  </si>
  <si>
    <t xml:space="preserve"> 2.16,4</t>
  </si>
  <si>
    <t xml:space="preserve"> 3.36,8</t>
  </si>
  <si>
    <t>29.56,2</t>
  </si>
  <si>
    <t>+ 4.36,4</t>
  </si>
  <si>
    <t xml:space="preserve"> 2.18,3</t>
  </si>
  <si>
    <t>30.09,1</t>
  </si>
  <si>
    <t>+ 4.49,3</t>
  </si>
  <si>
    <t xml:space="preserve"> 2.12,0</t>
  </si>
  <si>
    <t>30.18,8</t>
  </si>
  <si>
    <t>+ 4.59,0</t>
  </si>
  <si>
    <t xml:space="preserve">  80/13</t>
  </si>
  <si>
    <t xml:space="preserve"> 2.15,7</t>
  </si>
  <si>
    <t xml:space="preserve"> 3.21,6</t>
  </si>
  <si>
    <t xml:space="preserve">  72/2</t>
  </si>
  <si>
    <t xml:space="preserve"> 2.09,1</t>
  </si>
  <si>
    <t xml:space="preserve"> 3.24,2</t>
  </si>
  <si>
    <t xml:space="preserve">  64/10</t>
  </si>
  <si>
    <t xml:space="preserve"> 3.38,3</t>
  </si>
  <si>
    <t>30.48,0</t>
  </si>
  <si>
    <t>+ 5.28,2</t>
  </si>
  <si>
    <t xml:space="preserve">  87/17</t>
  </si>
  <si>
    <t xml:space="preserve"> 2.12,6</t>
  </si>
  <si>
    <t xml:space="preserve"> 2.23,2</t>
  </si>
  <si>
    <t xml:space="preserve"> 3.54,5</t>
  </si>
  <si>
    <t xml:space="preserve"> 2.19,8</t>
  </si>
  <si>
    <t xml:space="preserve"> 3.38,0</t>
  </si>
  <si>
    <t xml:space="preserve"> 3.44,5</t>
  </si>
  <si>
    <t xml:space="preserve"> 3.35,9</t>
  </si>
  <si>
    <t xml:space="preserve"> 3.46,5</t>
  </si>
  <si>
    <t xml:space="preserve"> 2.20,4</t>
  </si>
  <si>
    <t xml:space="preserve"> 2.16,7</t>
  </si>
  <si>
    <t xml:space="preserve"> 3.54,2</t>
  </si>
  <si>
    <t>32.53,9</t>
  </si>
  <si>
    <t>+ 7.34,1</t>
  </si>
  <si>
    <t xml:space="preserve"> 2.08,5</t>
  </si>
  <si>
    <t xml:space="preserve"> 3.23,9</t>
  </si>
  <si>
    <t xml:space="preserve"> 5.44,5</t>
  </si>
  <si>
    <t>33.19,6</t>
  </si>
  <si>
    <t xml:space="preserve"> 101/13</t>
  </si>
  <si>
    <t>+ 7.59,8</t>
  </si>
  <si>
    <t xml:space="preserve">  98/24</t>
  </si>
  <si>
    <t xml:space="preserve"> 2.52,5</t>
  </si>
  <si>
    <t xml:space="preserve"> 4.07,4</t>
  </si>
  <si>
    <t xml:space="preserve"> 4.07,6</t>
  </si>
  <si>
    <t>33.29,8</t>
  </si>
  <si>
    <t>+ 8.10,0</t>
  </si>
  <si>
    <t xml:space="preserve">  96/22</t>
  </si>
  <si>
    <t xml:space="preserve"> 3.52,4</t>
  </si>
  <si>
    <t xml:space="preserve"> 4.07,3</t>
  </si>
  <si>
    <t xml:space="preserve"> 4.10,1</t>
  </si>
  <si>
    <t xml:space="preserve"> 3.14,4</t>
  </si>
  <si>
    <t xml:space="preserve"> 102/25</t>
  </si>
  <si>
    <t xml:space="preserve"> 2.15,6</t>
  </si>
  <si>
    <t xml:space="preserve"> 104/26</t>
  </si>
  <si>
    <t xml:space="preserve"> 2.00,5</t>
  </si>
  <si>
    <t>26.39,0</t>
  </si>
  <si>
    <t xml:space="preserve">  15/10</t>
  </si>
  <si>
    <t xml:space="preserve">  22/15</t>
  </si>
  <si>
    <t xml:space="preserve">  28/14</t>
  </si>
  <si>
    <t xml:space="preserve">  18/12</t>
  </si>
  <si>
    <t xml:space="preserve">  35/17</t>
  </si>
  <si>
    <t xml:space="preserve">  50/4</t>
  </si>
  <si>
    <t xml:space="preserve">  52/7</t>
  </si>
  <si>
    <t xml:space="preserve">  70/11</t>
  </si>
  <si>
    <t xml:space="preserve">  80/2</t>
  </si>
  <si>
    <t xml:space="preserve">  75/7</t>
  </si>
  <si>
    <t xml:space="preserve">  83/14</t>
  </si>
  <si>
    <t xml:space="preserve">  74/12</t>
  </si>
  <si>
    <t xml:space="preserve"> 4.27,0</t>
  </si>
  <si>
    <t xml:space="preserve"> 4.57,4</t>
  </si>
  <si>
    <t>30.20,5</t>
  </si>
  <si>
    <t xml:space="preserve"> 105/1</t>
  </si>
  <si>
    <t xml:space="preserve"> 104/1</t>
  </si>
  <si>
    <t>+ 5.00,7</t>
  </si>
  <si>
    <t xml:space="preserve">  82/13</t>
  </si>
  <si>
    <t xml:space="preserve">  77/13</t>
  </si>
  <si>
    <t xml:space="preserve">  74/2</t>
  </si>
  <si>
    <t xml:space="preserve">  44/17</t>
  </si>
  <si>
    <t xml:space="preserve">  31/16</t>
  </si>
  <si>
    <t xml:space="preserve">  68/8</t>
  </si>
  <si>
    <t xml:space="preserve">  66/10</t>
  </si>
  <si>
    <t xml:space="preserve">  79/18</t>
  </si>
  <si>
    <t xml:space="preserve">  89/17</t>
  </si>
  <si>
    <t xml:space="preserve"> 3.31,5</t>
  </si>
  <si>
    <t xml:space="preserve">  96/4</t>
  </si>
  <si>
    <t xml:space="preserve">  83/4</t>
  </si>
  <si>
    <t xml:space="preserve">  94/11</t>
  </si>
  <si>
    <t xml:space="preserve">  97/4</t>
  </si>
  <si>
    <t xml:space="preserve">  94/21</t>
  </si>
  <si>
    <t xml:space="preserve">  90/18</t>
  </si>
  <si>
    <t xml:space="preserve">  88/13</t>
  </si>
  <si>
    <t xml:space="preserve">  78/12</t>
  </si>
  <si>
    <t xml:space="preserve">  77/4</t>
  </si>
  <si>
    <t xml:space="preserve">  92/19</t>
  </si>
  <si>
    <t xml:space="preserve">  96/23</t>
  </si>
  <si>
    <t xml:space="preserve"> 105/13</t>
  </si>
  <si>
    <t xml:space="preserve">  93/20</t>
  </si>
  <si>
    <t xml:space="preserve">  95/22</t>
  </si>
  <si>
    <t xml:space="preserve"> 101/5</t>
  </si>
  <si>
    <t xml:space="preserve"> 102/23</t>
  </si>
  <si>
    <t xml:space="preserve">  95/11</t>
  </si>
  <si>
    <t xml:space="preserve">  84/10</t>
  </si>
  <si>
    <t xml:space="preserve">  98/12</t>
  </si>
  <si>
    <t xml:space="preserve">  86/15</t>
  </si>
  <si>
    <t xml:space="preserve"> 103/13</t>
  </si>
  <si>
    <t xml:space="preserve"> 106/26</t>
  </si>
  <si>
    <t xml:space="preserve"> 103/26</t>
  </si>
  <si>
    <t xml:space="preserve"> 108/27</t>
  </si>
  <si>
    <t>EEMALDAMINE</t>
  </si>
  <si>
    <t>27.32,8</t>
  </si>
  <si>
    <t>+ 2.13,0</t>
  </si>
  <si>
    <t>26.21,0</t>
  </si>
  <si>
    <t>+ 1.01,2</t>
  </si>
  <si>
    <t>26.29,0</t>
  </si>
  <si>
    <t>27.05,9</t>
  </si>
  <si>
    <t>+ 1.46,1</t>
  </si>
  <si>
    <t>27.18,4</t>
  </si>
  <si>
    <t>+ 1.58,6</t>
  </si>
  <si>
    <t>27.27,3</t>
  </si>
  <si>
    <t>+ 2.07,5</t>
  </si>
  <si>
    <t xml:space="preserve"> 17/7</t>
  </si>
  <si>
    <t>27.41,5</t>
  </si>
  <si>
    <t>+ 2.21,7</t>
  </si>
  <si>
    <t>27.48,9</t>
  </si>
  <si>
    <t>27.54,6</t>
  </si>
  <si>
    <t>+ 2.34,8</t>
  </si>
  <si>
    <t>27.58,7</t>
  </si>
  <si>
    <t>28.44,0</t>
  </si>
  <si>
    <t>+ 3.24,2</t>
  </si>
  <si>
    <t>28.52,7</t>
  </si>
  <si>
    <t>+ 3.32,9</t>
  </si>
  <si>
    <t>29.08,4</t>
  </si>
  <si>
    <t>29.45,3</t>
  </si>
  <si>
    <t>+ 4.25,5</t>
  </si>
  <si>
    <t>30.38,2</t>
  </si>
  <si>
    <t>+ 5.18,4</t>
  </si>
  <si>
    <t>31.09,5</t>
  </si>
  <si>
    <t>+ 5.49,7</t>
  </si>
  <si>
    <t>31.11,3</t>
  </si>
  <si>
    <t>+ 5.51,5</t>
  </si>
  <si>
    <t>31.45,9</t>
  </si>
  <si>
    <t>+ 6.26,1</t>
  </si>
  <si>
    <t>32.18,1</t>
  </si>
  <si>
    <t>+ 6.58,3</t>
  </si>
  <si>
    <t>32.29,9</t>
  </si>
  <si>
    <t>+ 7.10,1</t>
  </si>
  <si>
    <t>33.09,5</t>
  </si>
  <si>
    <t>+ 7.49,7</t>
  </si>
  <si>
    <t>33.36,0</t>
  </si>
  <si>
    <t>+ 8.16,2</t>
  </si>
  <si>
    <t>33.45,5</t>
  </si>
  <si>
    <t>+ 8.25,7</t>
  </si>
  <si>
    <t>33.50,2</t>
  </si>
  <si>
    <t>+ 8.30,4</t>
  </si>
  <si>
    <t>34.10,5</t>
  </si>
  <si>
    <t>+ 8.50,7</t>
  </si>
  <si>
    <t>34.38,7</t>
  </si>
  <si>
    <t>+ 9.18,9</t>
  </si>
  <si>
    <t xml:space="preserve"> 3.50</t>
  </si>
  <si>
    <t>53.58,5</t>
  </si>
  <si>
    <t>+28.38,7</t>
  </si>
  <si>
    <t>30.19,7</t>
  </si>
  <si>
    <t>+ 4.59,9</t>
  </si>
  <si>
    <t xml:space="preserve"> 8:00</t>
  </si>
  <si>
    <t xml:space="preserve"> 8:01</t>
  </si>
  <si>
    <t xml:space="preserve"> 8:02</t>
  </si>
  <si>
    <t xml:space="preserve"> 8:03</t>
  </si>
  <si>
    <t xml:space="preserve"> 8:05</t>
  </si>
  <si>
    <t xml:space="preserve"> 8:06</t>
  </si>
  <si>
    <t xml:space="preserve"> 8:07</t>
  </si>
  <si>
    <t xml:space="preserve"> 8:08</t>
  </si>
  <si>
    <t xml:space="preserve"> 8:09</t>
  </si>
  <si>
    <t xml:space="preserve"> 8:10</t>
  </si>
  <si>
    <t xml:space="preserve"> 8:11</t>
  </si>
  <si>
    <t xml:space="preserve"> 8:12</t>
  </si>
  <si>
    <t xml:space="preserve"> 8:13</t>
  </si>
  <si>
    <t xml:space="preserve"> 8:14</t>
  </si>
  <si>
    <t xml:space="preserve"> 8:15</t>
  </si>
  <si>
    <t xml:space="preserve"> 8:16</t>
  </si>
  <si>
    <t xml:space="preserve"> 8:17</t>
  </si>
  <si>
    <t xml:space="preserve"> 8:18</t>
  </si>
  <si>
    <t xml:space="preserve"> 8:19</t>
  </si>
  <si>
    <t xml:space="preserve"> 8:20</t>
  </si>
  <si>
    <t xml:space="preserve"> 8:21</t>
  </si>
  <si>
    <t xml:space="preserve"> 8:22</t>
  </si>
  <si>
    <t xml:space="preserve"> 8:23</t>
  </si>
  <si>
    <t xml:space="preserve"> 8:24</t>
  </si>
  <si>
    <t xml:space="preserve"> 8:25</t>
  </si>
  <si>
    <t xml:space="preserve"> 8:26</t>
  </si>
  <si>
    <t xml:space="preserve"> 8:27</t>
  </si>
  <si>
    <t xml:space="preserve"> 8:28</t>
  </si>
  <si>
    <t>27.53,1</t>
  </si>
  <si>
    <t>+ 2.33,3</t>
  </si>
  <si>
    <t xml:space="preserve"> 27/5</t>
  </si>
  <si>
    <t xml:space="preserve"> 30/1</t>
  </si>
  <si>
    <t xml:space="preserve"> 32/2</t>
  </si>
  <si>
    <t xml:space="preserve"> 33/3</t>
  </si>
  <si>
    <t xml:space="preserve"> 34/2</t>
  </si>
  <si>
    <t xml:space="preserve"> 35/7</t>
  </si>
  <si>
    <t xml:space="preserve"> 36/1</t>
  </si>
  <si>
    <t xml:space="preserve"> 37/4</t>
  </si>
  <si>
    <t xml:space="preserve"> 38/2</t>
  </si>
  <si>
    <t xml:space="preserve"> 40/3</t>
  </si>
  <si>
    <t xml:space="preserve"> 42/4</t>
  </si>
  <si>
    <t xml:space="preserve"> 43/5</t>
  </si>
  <si>
    <t xml:space="preserve"> 44/6</t>
  </si>
  <si>
    <t xml:space="preserve"> 45/5</t>
  </si>
  <si>
    <t xml:space="preserve"> 46/3</t>
  </si>
  <si>
    <t xml:space="preserve"> 49/7</t>
  </si>
  <si>
    <t xml:space="preserve"> 50/4</t>
  </si>
  <si>
    <t xml:space="preserve"> 51/7</t>
  </si>
  <si>
    <t xml:space="preserve"> 52/8</t>
  </si>
  <si>
    <t xml:space="preserve"> 53/5</t>
  </si>
  <si>
    <t xml:space="preserve"> 54/2</t>
  </si>
  <si>
    <t xml:space="preserve"> 55/8</t>
  </si>
  <si>
    <t xml:space="preserve"> 56/9</t>
  </si>
  <si>
    <t xml:space="preserve"> 57/10</t>
  </si>
  <si>
    <t xml:space="preserve"> 69/14</t>
  </si>
  <si>
    <t xml:space="preserve"> 70/10</t>
  </si>
  <si>
    <t xml:space="preserve"> 71/8</t>
  </si>
  <si>
    <t xml:space="preserve"> 80/13</t>
  </si>
  <si>
    <t xml:space="preserve"> 81/14</t>
  </si>
  <si>
    <t xml:space="preserve"> 87/18</t>
  </si>
  <si>
    <t xml:space="preserve"> 88/12</t>
  </si>
  <si>
    <t xml:space="preserve"> 89/19</t>
  </si>
  <si>
    <t xml:space="preserve"> 90/5</t>
  </si>
  <si>
    <t xml:space="preserve"> 91/20</t>
  </si>
  <si>
    <t xml:space="preserve"> 92/21</t>
  </si>
  <si>
    <t xml:space="preserve"> 93/22</t>
  </si>
  <si>
    <t xml:space="preserve"> 96/13</t>
  </si>
  <si>
    <t xml:space="preserve"> 97/24</t>
  </si>
  <si>
    <t xml:space="preserve"> 98/25</t>
  </si>
  <si>
    <t xml:space="preserve"> 99/26</t>
  </si>
  <si>
    <t>26.14,9</t>
  </si>
  <si>
    <t>+ 0.55,1</t>
  </si>
  <si>
    <t xml:space="preserve"> 11/6</t>
  </si>
  <si>
    <t xml:space="preserve"> 12/1</t>
  </si>
  <si>
    <t xml:space="preserve"> 13/2</t>
  </si>
  <si>
    <t xml:space="preserve"> 14/5</t>
  </si>
  <si>
    <t>27.28,5</t>
  </si>
  <si>
    <t>+ 2.08,7</t>
  </si>
  <si>
    <t xml:space="preserve"> 20/1</t>
  </si>
  <si>
    <t xml:space="preserve"> 21/10</t>
  </si>
  <si>
    <t xml:space="preserve"> 22/7</t>
  </si>
  <si>
    <t>27.55,2</t>
  </si>
  <si>
    <t>+ 2.35,4</t>
  </si>
  <si>
    <t xml:space="preserve"> 26/4</t>
  </si>
  <si>
    <t xml:space="preserve"> 29/6</t>
  </si>
  <si>
    <t>28.07,2</t>
  </si>
  <si>
    <t>+ 2.47,4</t>
  </si>
  <si>
    <t xml:space="preserve"> 48/6</t>
  </si>
  <si>
    <t>29.36,2</t>
  </si>
  <si>
    <t>+ 4.16,4</t>
  </si>
  <si>
    <t xml:space="preserve"> 58/6</t>
  </si>
  <si>
    <t xml:space="preserve"> 59/7</t>
  </si>
  <si>
    <t xml:space="preserve"> 60/9</t>
  </si>
  <si>
    <t xml:space="preserve"> 61/1</t>
  </si>
  <si>
    <t xml:space="preserve"> 2.10</t>
  </si>
  <si>
    <t>30.29,5</t>
  </si>
  <si>
    <t>+ 5.09,7</t>
  </si>
  <si>
    <t xml:space="preserve"> 64/2</t>
  </si>
  <si>
    <t>30.30,4</t>
  </si>
  <si>
    <t>+ 5.10,6</t>
  </si>
  <si>
    <t xml:space="preserve"> 67/8</t>
  </si>
  <si>
    <t xml:space="preserve"> 68/9</t>
  </si>
  <si>
    <t>30.47,0</t>
  </si>
  <si>
    <t>+ 5.27,2</t>
  </si>
  <si>
    <t>31.26,6</t>
  </si>
  <si>
    <t>+ 6.06,8</t>
  </si>
  <si>
    <t xml:space="preserve"> 2.40</t>
  </si>
  <si>
    <t>32.09,8</t>
  </si>
  <si>
    <t>+ 6.50,0</t>
  </si>
  <si>
    <t>32.16,9</t>
  </si>
  <si>
    <t>+ 6.57,1</t>
  </si>
  <si>
    <t xml:space="preserve"> 84/11</t>
  </si>
  <si>
    <t>32.38,5</t>
  </si>
  <si>
    <t>+ 7.18,7</t>
  </si>
  <si>
    <t xml:space="preserve"> 86/17</t>
  </si>
  <si>
    <t>33.10,6</t>
  </si>
  <si>
    <t>+ 7.50,8</t>
  </si>
  <si>
    <t xml:space="preserve"> 95/23</t>
  </si>
  <si>
    <t>34.42,6</t>
  </si>
  <si>
    <t>+ 9.22,8</t>
  </si>
  <si>
    <t xml:space="preserve"> 3.00</t>
  </si>
  <si>
    <t>35.00,1</t>
  </si>
  <si>
    <t>+ 9.40,3</t>
  </si>
  <si>
    <t>Started  136 /  Finished   99</t>
  </si>
  <si>
    <t>Started   12 /  Finished    8</t>
  </si>
  <si>
    <t>+ 0.06,8</t>
  </si>
  <si>
    <t>+ 0.07,7</t>
  </si>
  <si>
    <t>+ 0.50,1</t>
  </si>
  <si>
    <t xml:space="preserve"> 8:29</t>
  </si>
  <si>
    <t xml:space="preserve"> 8:30</t>
  </si>
  <si>
    <t xml:space="preserve"> 8:31</t>
  </si>
  <si>
    <t xml:space="preserve"> 8:32</t>
  </si>
  <si>
    <t xml:space="preserve"> 8:33</t>
  </si>
  <si>
    <t xml:space="preserve"> 8:34</t>
  </si>
  <si>
    <t xml:space="preserve"> 8:35</t>
  </si>
  <si>
    <t xml:space="preserve"> 8:36</t>
  </si>
  <si>
    <t xml:space="preserve"> 8:37</t>
  </si>
  <si>
    <t xml:space="preserve"> 8:38</t>
  </si>
  <si>
    <t xml:space="preserve"> 8:39</t>
  </si>
  <si>
    <t xml:space="preserve"> 8:40</t>
  </si>
  <si>
    <t xml:space="preserve"> 8:41</t>
  </si>
  <si>
    <t xml:space="preserve"> 8:42</t>
  </si>
  <si>
    <t xml:space="preserve"> 8:43</t>
  </si>
  <si>
    <t xml:space="preserve"> 8:44</t>
  </si>
  <si>
    <t xml:space="preserve"> 8:45</t>
  </si>
  <si>
    <t xml:space="preserve"> 8:46</t>
  </si>
  <si>
    <t xml:space="preserve"> 8:47</t>
  </si>
  <si>
    <t xml:space="preserve"> 8:48</t>
  </si>
  <si>
    <t xml:space="preserve"> 8:49</t>
  </si>
  <si>
    <t xml:space="preserve"> 8:50</t>
  </si>
  <si>
    <t xml:space="preserve"> 8:51</t>
  </si>
  <si>
    <t xml:space="preserve"> 8:52</t>
  </si>
  <si>
    <t xml:space="preserve"> 8:53</t>
  </si>
  <si>
    <t xml:space="preserve"> 8:54</t>
  </si>
  <si>
    <t xml:space="preserve"> 8:55</t>
  </si>
  <si>
    <t xml:space="preserve"> 8:56</t>
  </si>
  <si>
    <t xml:space="preserve"> 8:57</t>
  </si>
  <si>
    <t xml:space="preserve"> 8:58</t>
  </si>
  <si>
    <t xml:space="preserve"> 8:59</t>
  </si>
  <si>
    <t xml:space="preserve"> 9:00</t>
  </si>
  <si>
    <t xml:space="preserve"> 9:01</t>
  </si>
  <si>
    <t xml:space="preserve"> 9:02</t>
  </si>
  <si>
    <t xml:space="preserve"> 9:03</t>
  </si>
  <si>
    <t xml:space="preserve"> 9:04</t>
  </si>
  <si>
    <t xml:space="preserve"> 9:05</t>
  </si>
  <si>
    <t xml:space="preserve"> 9:06</t>
  </si>
  <si>
    <t xml:space="preserve"> 9:07</t>
  </si>
  <si>
    <t xml:space="preserve"> 9:08</t>
  </si>
  <si>
    <t xml:space="preserve"> 9:09</t>
  </si>
  <si>
    <t xml:space="preserve"> 9:10</t>
  </si>
  <si>
    <t xml:space="preserve"> 9:11</t>
  </si>
  <si>
    <t xml:space="preserve"> 9:12</t>
  </si>
  <si>
    <t xml:space="preserve"> 9:13</t>
  </si>
  <si>
    <t xml:space="preserve"> 9:14</t>
  </si>
  <si>
    <t xml:space="preserve"> 9:15</t>
  </si>
  <si>
    <t xml:space="preserve"> 9:16</t>
  </si>
  <si>
    <t xml:space="preserve"> 9:17</t>
  </si>
  <si>
    <t xml:space="preserve"> 9:18</t>
  </si>
  <si>
    <t xml:space="preserve"> 9:19</t>
  </si>
  <si>
    <t xml:space="preserve"> 9:20</t>
  </si>
  <si>
    <t xml:space="preserve"> 9:21</t>
  </si>
  <si>
    <t xml:space="preserve"> 9:22</t>
  </si>
  <si>
    <t xml:space="preserve"> 9:23</t>
  </si>
  <si>
    <t xml:space="preserve"> 9:24</t>
  </si>
  <si>
    <t xml:space="preserve"> 9:25</t>
  </si>
  <si>
    <t>Romario Voksepp</t>
  </si>
  <si>
    <t>Riho Eichfuss</t>
  </si>
  <si>
    <t>Indrek Mäestu</t>
  </si>
  <si>
    <t>Stardiprotokoll</t>
  </si>
  <si>
    <t>Kristian Hallikmägi</t>
  </si>
  <si>
    <t>2ST</t>
  </si>
  <si>
    <t>2VE</t>
  </si>
  <si>
    <t>2SE</t>
  </si>
  <si>
    <t>2VT</t>
  </si>
  <si>
    <t>Ken Liivrand</t>
  </si>
  <si>
    <t>Raido Seppel</t>
  </si>
  <si>
    <t>NR</t>
  </si>
  <si>
    <t>EE Champ 1</t>
  </si>
  <si>
    <t>In rally</t>
  </si>
  <si>
    <t>Name</t>
  </si>
  <si>
    <t>2WD-SE</t>
  </si>
  <si>
    <t>2WD-ST</t>
  </si>
  <si>
    <t>2WD-VE</t>
  </si>
  <si>
    <t>2WD-VT</t>
  </si>
  <si>
    <t>Naised</t>
  </si>
  <si>
    <t>Muud karistused / Other penalties</t>
  </si>
  <si>
    <t>AKP karistused / TC Penalties</t>
  </si>
  <si>
    <t>Võistleja number</t>
  </si>
  <si>
    <t>Katse</t>
  </si>
  <si>
    <t>Põhjus</t>
  </si>
  <si>
    <t>Võsitleja nimi</t>
  </si>
  <si>
    <t>Section Penalty in seconds</t>
  </si>
  <si>
    <t>4WD</t>
  </si>
  <si>
    <t>J18</t>
  </si>
  <si>
    <t>2WN</t>
  </si>
  <si>
    <t>SU</t>
  </si>
  <si>
    <t>J16</t>
  </si>
  <si>
    <t>Osa2 karistus</t>
  </si>
  <si>
    <t>Osa3 karistus</t>
  </si>
  <si>
    <t>Osa4 karistus</t>
  </si>
  <si>
    <t>Osa1 karistus</t>
  </si>
  <si>
    <t>Osa5 karistus</t>
  </si>
  <si>
    <t>Results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</si>
  <si>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</si>
  <si>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</si>
  <si>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</si>
  <si>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</si>
  <si>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</si>
  <si>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</si>
  <si>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</si>
  <si>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</si>
  <si>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Ford Fiesta R1</t>
  </si>
  <si>
    <t>Mattias.Aivo Karik</t>
  </si>
  <si>
    <t>Mairo Tiks</t>
  </si>
  <si>
    <t>Alo Lond</t>
  </si>
  <si>
    <t>Trevon Aava</t>
  </si>
  <si>
    <t>Urmo Aava</t>
  </si>
  <si>
    <t>Rally Estonia</t>
  </si>
  <si>
    <t>Toyota Yaris TS</t>
  </si>
  <si>
    <t>Ruudi Reinumägi</t>
  </si>
  <si>
    <t>Ronald Reisin</t>
  </si>
  <si>
    <t>Sander Mōik</t>
  </si>
  <si>
    <t>Citroen C2 R1</t>
  </si>
  <si>
    <t>Peugeot 206</t>
  </si>
  <si>
    <t>Vallo N</t>
  </si>
  <si>
    <t>Renault Twingo</t>
  </si>
  <si>
    <t>ProVan Motorsport</t>
  </si>
  <si>
    <t>Halinga Rally Team</t>
  </si>
  <si>
    <t>Saamuel Vahter</t>
  </si>
  <si>
    <t>Jaano Vahter</t>
  </si>
  <si>
    <t>Rainis Raidma</t>
  </si>
  <si>
    <t>HT Racing</t>
  </si>
  <si>
    <t>Riivo Mesila</t>
  </si>
  <si>
    <t>Rica Aarn</t>
  </si>
  <si>
    <t>Hanna.Lisette Aabna</t>
  </si>
  <si>
    <t>BMW E36 318is</t>
  </si>
  <si>
    <t>Kauri Bōstrov</t>
  </si>
  <si>
    <t>Honda</t>
  </si>
  <si>
    <t>Fredi Kostikov</t>
  </si>
  <si>
    <t>TRT Motorsport</t>
  </si>
  <si>
    <t>Mitsubishi Lancer Evo 8</t>
  </si>
  <si>
    <t>Eva-Lota Eespakk</t>
  </si>
  <si>
    <t>VW Golf</t>
  </si>
  <si>
    <t>Mitsubishi Lancer Evo 9</t>
  </si>
  <si>
    <t>Tauri Olesk</t>
  </si>
  <si>
    <t>Subaru Impreza STI</t>
  </si>
  <si>
    <t>Gabriel Simson</t>
  </si>
  <si>
    <t>Oliver Simson</t>
  </si>
  <si>
    <t>Ööbiku.ee</t>
  </si>
  <si>
    <t>WKND</t>
  </si>
  <si>
    <t>BMW 320i</t>
  </si>
  <si>
    <t>BMW 316i</t>
  </si>
  <si>
    <t>Allan Leigri</t>
  </si>
  <si>
    <t>Karel Kuimets</t>
  </si>
  <si>
    <t>Allan</t>
  </si>
  <si>
    <t>Raul Aava</t>
  </si>
  <si>
    <t>Kristjan Peegel</t>
  </si>
  <si>
    <t>Anthony Fatkin</t>
  </si>
  <si>
    <t>Martin Jaanus</t>
  </si>
  <si>
    <t>CMK Racing Team</t>
  </si>
  <si>
    <t>VAZ 2101</t>
  </si>
  <si>
    <t>Honda Civic Type R</t>
  </si>
  <si>
    <t>Andre Juhe</t>
  </si>
  <si>
    <t>Veiko Kimber</t>
  </si>
  <si>
    <t>Alma Racing Team</t>
  </si>
  <si>
    <t>BMW</t>
  </si>
  <si>
    <t>Lada 2105</t>
  </si>
  <si>
    <t>360 Auto</t>
  </si>
  <si>
    <t>Harold Vilson</t>
  </si>
  <si>
    <t>Margo Mitt</t>
  </si>
  <si>
    <t>Weekend Racing</t>
  </si>
  <si>
    <t>BMW 323i</t>
  </si>
  <si>
    <t>BMW 318IS</t>
  </si>
  <si>
    <t>Ivo Aal</t>
  </si>
  <si>
    <t>ERGAV7</t>
  </si>
  <si>
    <t>Auto360</t>
  </si>
  <si>
    <t>Erki Auendorf</t>
  </si>
  <si>
    <t>Anti Muuga</t>
  </si>
  <si>
    <t xml:space="preserve"> 9:26</t>
  </si>
  <si>
    <t xml:space="preserve"> 9:27</t>
  </si>
  <si>
    <t>Palle Kōlar</t>
  </si>
  <si>
    <t xml:space="preserve"> 9:28</t>
  </si>
  <si>
    <t>BMW 318i</t>
  </si>
  <si>
    <t xml:space="preserve"> 9:29</t>
  </si>
  <si>
    <t>Libatse Romuracing</t>
  </si>
  <si>
    <t xml:space="preserve"> 9:30</t>
  </si>
  <si>
    <t xml:space="preserve"> 9:31</t>
  </si>
  <si>
    <t>Lada 07</t>
  </si>
  <si>
    <t xml:space="preserve"> 9:32</t>
  </si>
  <si>
    <t xml:space="preserve"> 9:33</t>
  </si>
  <si>
    <t>Tigugrupp</t>
  </si>
  <si>
    <t xml:space="preserve"> 9:34</t>
  </si>
  <si>
    <t xml:space="preserve"> 9:35</t>
  </si>
  <si>
    <t xml:space="preserve"> 9:36</t>
  </si>
  <si>
    <t xml:space="preserve"> 9:37</t>
  </si>
  <si>
    <t>Toomas Tōnsau</t>
  </si>
  <si>
    <t xml:space="preserve"> 9:38</t>
  </si>
  <si>
    <t xml:space="preserve"> 9:39</t>
  </si>
  <si>
    <t xml:space="preserve"> 9:40</t>
  </si>
  <si>
    <t>BMW 316ti</t>
  </si>
  <si>
    <t xml:space="preserve"> 9:41</t>
  </si>
  <si>
    <t>Tankler</t>
  </si>
  <si>
    <t xml:space="preserve"> 9:42</t>
  </si>
  <si>
    <t xml:space="preserve"> 9:43</t>
  </si>
  <si>
    <t>VAZ 2107</t>
  </si>
  <si>
    <t xml:space="preserve"> 9:44</t>
  </si>
  <si>
    <t>Sander Arumägi</t>
  </si>
  <si>
    <t xml:space="preserve"> 9:45</t>
  </si>
  <si>
    <t xml:space="preserve"> 9:46</t>
  </si>
  <si>
    <t xml:space="preserve"> 9:47</t>
  </si>
  <si>
    <t>BMW 130I</t>
  </si>
  <si>
    <t xml:space="preserve"> 9:48</t>
  </si>
  <si>
    <t>VAZ 2105</t>
  </si>
  <si>
    <t xml:space="preserve"> 9:49</t>
  </si>
  <si>
    <t>Kaido Märss</t>
  </si>
  <si>
    <t>Andrus Sipelgas</t>
  </si>
  <si>
    <t xml:space="preserve"> 9:50</t>
  </si>
  <si>
    <t xml:space="preserve"> 9:51</t>
  </si>
  <si>
    <t>Kiired ja Tihased</t>
  </si>
  <si>
    <t xml:space="preserve"> 9:52</t>
  </si>
  <si>
    <t>BMW 318is</t>
  </si>
  <si>
    <t xml:space="preserve"> 9:53</t>
  </si>
  <si>
    <t>Kristo Vahter</t>
  </si>
  <si>
    <t>VV Motorsport</t>
  </si>
  <si>
    <t xml:space="preserve"> 9:54</t>
  </si>
  <si>
    <t>VAZ 2106</t>
  </si>
  <si>
    <t xml:space="preserve"> 9:55</t>
  </si>
  <si>
    <t>Artur Matvejev</t>
  </si>
  <si>
    <t>Artur</t>
  </si>
  <si>
    <t xml:space="preserve"> 9:56</t>
  </si>
  <si>
    <t>Toyota Celica</t>
  </si>
  <si>
    <t xml:space="preserve"> 9:57</t>
  </si>
  <si>
    <t>Kärolis Kungla</t>
  </si>
  <si>
    <t>Kristjan Tahvinov</t>
  </si>
  <si>
    <t xml:space="preserve"> 9:58</t>
  </si>
  <si>
    <t>Mirell Hintser</t>
  </si>
  <si>
    <t>Alo Hintser</t>
  </si>
  <si>
    <t xml:space="preserve"> 9:59</t>
  </si>
  <si>
    <t>Eero Sillandi</t>
  </si>
  <si>
    <t>Andreas Liiv</t>
  </si>
  <si>
    <t>10:00</t>
  </si>
  <si>
    <t>Margo Kruusma</t>
  </si>
  <si>
    <t>10:01</t>
  </si>
  <si>
    <t>Rutmar Raidma</t>
  </si>
  <si>
    <t>Siim Kukk</t>
  </si>
  <si>
    <t>10:02</t>
  </si>
  <si>
    <t>Arles Suuster</t>
  </si>
  <si>
    <t>Virgo Suman</t>
  </si>
  <si>
    <t>AV Racing</t>
  </si>
  <si>
    <t>10:03</t>
  </si>
  <si>
    <t>Heikko Tiits</t>
  </si>
  <si>
    <t>10:04</t>
  </si>
  <si>
    <t>Karl-Erik Hermann</t>
  </si>
  <si>
    <t>Eda Siivelt</t>
  </si>
  <si>
    <t>10:05</t>
  </si>
  <si>
    <t>Hardi Link</t>
  </si>
  <si>
    <t>Morten Raamat</t>
  </si>
  <si>
    <t>10:06</t>
  </si>
  <si>
    <t>Siim Reede</t>
  </si>
  <si>
    <t>Mati Volmsen</t>
  </si>
  <si>
    <t>10:07</t>
  </si>
  <si>
    <t>10:08</t>
  </si>
  <si>
    <t>Meelis Hōim</t>
  </si>
  <si>
    <t>Maigro Rehberg</t>
  </si>
  <si>
    <t>10:09</t>
  </si>
  <si>
    <t>Priit Puskar</t>
  </si>
  <si>
    <t>Kaire Lusti</t>
  </si>
  <si>
    <t>10:10</t>
  </si>
  <si>
    <t>10:11</t>
  </si>
  <si>
    <t>Asko Meos</t>
  </si>
  <si>
    <t>Hellar Sile</t>
  </si>
  <si>
    <t>10:12</t>
  </si>
  <si>
    <t>Marko Kukushkin</t>
  </si>
  <si>
    <t>Bruno Jakobi</t>
  </si>
  <si>
    <t>BMW 318CI</t>
  </si>
  <si>
    <t>10:13</t>
  </si>
  <si>
    <t>10:14</t>
  </si>
  <si>
    <t>10:15</t>
  </si>
  <si>
    <t>Kermo Vahejōe</t>
  </si>
  <si>
    <t>Marten Madison</t>
  </si>
  <si>
    <t>SPO</t>
  </si>
  <si>
    <t>Kristo Kruuser</t>
  </si>
  <si>
    <t>Priit Kruuser</t>
  </si>
  <si>
    <t>Pihtla RT</t>
  </si>
  <si>
    <t>BMW M3</t>
  </si>
  <si>
    <t>Laur Merisalu</t>
  </si>
  <si>
    <t>7:51</t>
  </si>
  <si>
    <t>7:54</t>
  </si>
  <si>
    <t>7:57</t>
  </si>
  <si>
    <t>Lääne-Eesti rahvaralli 2023</t>
  </si>
  <si>
    <t>20.05.2023</t>
  </si>
  <si>
    <t>Läänemaa</t>
  </si>
  <si>
    <t>2WD-Sport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</si>
  <si>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</si>
  <si>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</si>
  <si>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</si>
  <si>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</si>
  <si>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</si>
  <si>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</si>
  <si>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</si>
  <si>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</si>
  <si>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</si>
  <si>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Result /</t>
  </si>
  <si>
    <t>Diff leader</t>
  </si>
  <si>
    <t>abs/cl</t>
  </si>
  <si>
    <t>Parimad ajad,kesk.kiirused / Best times,avg.speed</t>
  </si>
  <si>
    <t>Special stages</t>
  </si>
  <si>
    <t>86</t>
  </si>
  <si>
    <t>Group / Class</t>
  </si>
  <si>
    <t>Participants</t>
  </si>
  <si>
    <t>Total</t>
  </si>
  <si>
    <t>Rainer Raun</t>
  </si>
  <si>
    <t>Romet Reimal</t>
  </si>
  <si>
    <t>Joosep Planken</t>
  </si>
  <si>
    <t>Jüri Jürisaar</t>
  </si>
  <si>
    <t>Madis Laaser</t>
  </si>
  <si>
    <t>Markus Tammoja</t>
  </si>
  <si>
    <t>Mirek Matikainen</t>
  </si>
  <si>
    <t>Robin Pruul</t>
  </si>
  <si>
    <t>Imre Vanik</t>
  </si>
  <si>
    <t>Merkko Haljasmets</t>
  </si>
  <si>
    <t>Kristjan Hansson</t>
  </si>
  <si>
    <t>Jaak Riisberg</t>
  </si>
  <si>
    <t>Aira Lepp</t>
  </si>
  <si>
    <t>Janar Eelmaa</t>
  </si>
  <si>
    <t>Meelis Lember</t>
  </si>
  <si>
    <t>Triinu Tammel</t>
  </si>
  <si>
    <t xml:space="preserve">0 </t>
  </si>
  <si>
    <t xml:space="preserve">00 </t>
  </si>
  <si>
    <t>Drivers</t>
  </si>
  <si>
    <t>Result</t>
  </si>
  <si>
    <t xml:space="preserve">  1.</t>
  </si>
  <si>
    <t>EST</t>
  </si>
  <si>
    <t>Ford Fiesta</t>
  </si>
  <si>
    <t xml:space="preserve">  2.</t>
  </si>
  <si>
    <t>Honda Civic</t>
  </si>
  <si>
    <t xml:space="preserve">  3.</t>
  </si>
  <si>
    <t xml:space="preserve">  4.</t>
  </si>
  <si>
    <t xml:space="preserve">  5.</t>
  </si>
  <si>
    <t xml:space="preserve">  6.</t>
  </si>
  <si>
    <t>Sebastian Kupri</t>
  </si>
  <si>
    <t>Alari Kupri</t>
  </si>
  <si>
    <t xml:space="preserve">  7.</t>
  </si>
  <si>
    <t xml:space="preserve"> 23/11</t>
  </si>
  <si>
    <t xml:space="preserve"> 24/12</t>
  </si>
  <si>
    <t xml:space="preserve"> 25/13</t>
  </si>
  <si>
    <t xml:space="preserve"> 28/1</t>
  </si>
  <si>
    <t xml:space="preserve"> 47/5</t>
  </si>
  <si>
    <t>30.04,6</t>
  </si>
  <si>
    <t>+ 4.44,8</t>
  </si>
  <si>
    <t xml:space="preserve"> 62/1</t>
  </si>
  <si>
    <t xml:space="preserve"> 63/8</t>
  </si>
  <si>
    <t xml:space="preserve"> 65/10</t>
  </si>
  <si>
    <t xml:space="preserve"> 2.20</t>
  </si>
  <si>
    <t>30.36,8</t>
  </si>
  <si>
    <t>+ 5.17,0</t>
  </si>
  <si>
    <t xml:space="preserve"> 66/6</t>
  </si>
  <si>
    <t xml:space="preserve"> 82/15</t>
  </si>
  <si>
    <t xml:space="preserve"> 83/16</t>
  </si>
  <si>
    <t xml:space="preserve"> 85/4</t>
  </si>
  <si>
    <t xml:space="preserve"> 94/12</t>
  </si>
  <si>
    <t>Kiired&amp;ōlised</t>
  </si>
  <si>
    <t>Thule Motorsport</t>
  </si>
  <si>
    <t>Mitsubishi Colt</t>
  </si>
  <si>
    <t xml:space="preserve">  8.</t>
  </si>
  <si>
    <t xml:space="preserve">  9.</t>
  </si>
  <si>
    <t xml:space="preserve"> 10.</t>
  </si>
  <si>
    <t>Erkki Ääremaa</t>
  </si>
  <si>
    <t>BMW 318</t>
  </si>
  <si>
    <t xml:space="preserve"> 11.</t>
  </si>
  <si>
    <t>Jaan Pisang</t>
  </si>
  <si>
    <t>Honda CRX</t>
  </si>
  <si>
    <t xml:space="preserve"> 12.</t>
  </si>
  <si>
    <t xml:space="preserve"> 13.</t>
  </si>
  <si>
    <t xml:space="preserve"> 14.</t>
  </si>
  <si>
    <t xml:space="preserve"> 15.</t>
  </si>
  <si>
    <t>Oskar Männamets</t>
  </si>
  <si>
    <t>Holger Enok</t>
  </si>
  <si>
    <t xml:space="preserve"> 16.</t>
  </si>
  <si>
    <t>Martin Tomson</t>
  </si>
  <si>
    <t>BMW 316</t>
  </si>
  <si>
    <t xml:space="preserve"> 17.</t>
  </si>
  <si>
    <t xml:space="preserve"> 18.</t>
  </si>
  <si>
    <t xml:space="preserve"> 19.</t>
  </si>
  <si>
    <t>Apex Racing</t>
  </si>
  <si>
    <t xml:space="preserve"> 20.</t>
  </si>
  <si>
    <t xml:space="preserve"> 21.</t>
  </si>
  <si>
    <t xml:space="preserve"> 22.</t>
  </si>
  <si>
    <t xml:space="preserve"> 23.</t>
  </si>
  <si>
    <t>HT Motorsport</t>
  </si>
  <si>
    <t xml:space="preserve"> 24.</t>
  </si>
  <si>
    <t xml:space="preserve"> 25.</t>
  </si>
  <si>
    <t xml:space="preserve"> 26.</t>
  </si>
  <si>
    <t xml:space="preserve"> 27.</t>
  </si>
  <si>
    <t>Marek Tammoja</t>
  </si>
  <si>
    <t xml:space="preserve"> 28.</t>
  </si>
  <si>
    <t>Honda Civic Type-R</t>
  </si>
  <si>
    <t xml:space="preserve"> 29.</t>
  </si>
  <si>
    <t>Subaru Impreza</t>
  </si>
  <si>
    <t xml:space="preserve"> 30.</t>
  </si>
  <si>
    <t xml:space="preserve"> 31.</t>
  </si>
  <si>
    <t>Juuru Tehnikaklubi</t>
  </si>
  <si>
    <t xml:space="preserve"> 32.</t>
  </si>
  <si>
    <t>Alex Raadik</t>
  </si>
  <si>
    <t>Marko Kruus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</si>
  <si>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</si>
  <si>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</si>
  <si>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</si>
  <si>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</si>
  <si>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</si>
  <si>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</si>
  <si>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</si>
  <si>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>Rein Tikka</t>
  </si>
  <si>
    <t>Audi A3</t>
  </si>
  <si>
    <t xml:space="preserve"> 40.</t>
  </si>
  <si>
    <t xml:space="preserve"> 41.</t>
  </si>
  <si>
    <t xml:space="preserve"> 42.</t>
  </si>
  <si>
    <t>BMW 316I</t>
  </si>
  <si>
    <t xml:space="preserve"> 43.</t>
  </si>
  <si>
    <t>BMW 325</t>
  </si>
  <si>
    <t xml:space="preserve"> 44.</t>
  </si>
  <si>
    <t>Mitsubishi Lancer</t>
  </si>
  <si>
    <t xml:space="preserve"> 45.</t>
  </si>
  <si>
    <t xml:space="preserve"> 46.</t>
  </si>
  <si>
    <t>Kalmer Kase</t>
  </si>
  <si>
    <t xml:space="preserve"> 47.</t>
  </si>
  <si>
    <t xml:space="preserve"> 48.</t>
  </si>
  <si>
    <t>Märjamaa Rally Team</t>
  </si>
  <si>
    <t xml:space="preserve"> 49.</t>
  </si>
  <si>
    <t>Mihkel Rasu</t>
  </si>
  <si>
    <t xml:space="preserve"> 50.</t>
  </si>
  <si>
    <t xml:space="preserve"> 51.</t>
  </si>
  <si>
    <t xml:space="preserve"> 52.</t>
  </si>
  <si>
    <t xml:space="preserve"> 53.</t>
  </si>
  <si>
    <t>Seat Ibiza</t>
  </si>
  <si>
    <t xml:space="preserve"> 54.</t>
  </si>
  <si>
    <t xml:space="preserve"> 55.</t>
  </si>
  <si>
    <t xml:space="preserve"> 56.</t>
  </si>
  <si>
    <t>Janek Ojala</t>
  </si>
  <si>
    <t>Nissan Sunny</t>
  </si>
  <si>
    <t xml:space="preserve"> 57.</t>
  </si>
  <si>
    <t xml:space="preserve"> 58.</t>
  </si>
  <si>
    <t>Egon Vikat</t>
  </si>
  <si>
    <t xml:space="preserve"> 59.</t>
  </si>
  <si>
    <t>Raido Uesson</t>
  </si>
  <si>
    <t xml:space="preserve"> 60.</t>
  </si>
  <si>
    <t xml:space="preserve"> 61.</t>
  </si>
  <si>
    <t>Vaido Järvela</t>
  </si>
  <si>
    <t>Tanel Laurimaa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</si>
  <si>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</si>
  <si>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</si>
  <si>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</si>
  <si>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</si>
  <si>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</si>
  <si>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>BMW 318TI</t>
  </si>
  <si>
    <t xml:space="preserve"> 67.</t>
  </si>
  <si>
    <t xml:space="preserve"> 68.</t>
  </si>
  <si>
    <t>Jaagup Laaser</t>
  </si>
  <si>
    <t xml:space="preserve"> 69.</t>
  </si>
  <si>
    <t xml:space="preserve"> 70.</t>
  </si>
  <si>
    <t>Ranet Rees</t>
  </si>
  <si>
    <t xml:space="preserve"> 71.</t>
  </si>
  <si>
    <t>BMW 328</t>
  </si>
  <si>
    <t xml:space="preserve"> 72.</t>
  </si>
  <si>
    <t>Taavi Kivi</t>
  </si>
  <si>
    <t xml:space="preserve"> 73.</t>
  </si>
  <si>
    <t>A1M Motorsport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</si>
  <si>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</si>
  <si>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</si>
  <si>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</si>
  <si>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</si>
  <si>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</si>
  <si>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</si>
  <si>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 xml:space="preserve"> 80.</t>
  </si>
  <si>
    <t xml:space="preserve"> 81.</t>
  </si>
  <si>
    <t xml:space="preserve"> 82.</t>
  </si>
  <si>
    <t xml:space="preserve"> 83.</t>
  </si>
  <si>
    <t xml:space="preserve"> 84.</t>
  </si>
  <si>
    <t xml:space="preserve"> 85.</t>
  </si>
  <si>
    <t xml:space="preserve"> 86.</t>
  </si>
  <si>
    <t xml:space="preserve"> 87.</t>
  </si>
  <si>
    <t>Martin Arula</t>
  </si>
  <si>
    <t xml:space="preserve"> 88.</t>
  </si>
  <si>
    <t xml:space="preserve"> 89.</t>
  </si>
  <si>
    <t xml:space="preserve"> 90.</t>
  </si>
  <si>
    <t>Karoliina Tammel</t>
  </si>
  <si>
    <t xml:space="preserve"> 91.</t>
  </si>
  <si>
    <t xml:space="preserve"> 92.</t>
  </si>
  <si>
    <t xml:space="preserve"> 93.</t>
  </si>
  <si>
    <t xml:space="preserve"> 94.</t>
  </si>
  <si>
    <t xml:space="preserve"> 95.</t>
  </si>
  <si>
    <t xml:space="preserve"> 96.</t>
  </si>
  <si>
    <t xml:space="preserve"> 97.</t>
  </si>
  <si>
    <t xml:space="preserve"> 98.</t>
  </si>
  <si>
    <t xml:space="preserve"> 99.</t>
  </si>
  <si>
    <t>Ford Puma</t>
  </si>
  <si>
    <t>100.</t>
  </si>
  <si>
    <t>Vaz 2107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</si>
  <si>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</si>
  <si>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</si>
  <si>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</si>
  <si>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</si>
  <si>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</si>
  <si>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</si>
  <si>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</si>
  <si>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</si>
  <si>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</si>
  <si>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</si>
  <si>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</si>
  <si>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</si>
  <si>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</si>
  <si>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</si>
  <si>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</si>
  <si>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</si>
  <si>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</si>
  <si>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</si>
  <si>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</si>
  <si>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</si>
  <si>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</si>
  <si>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</si>
  <si>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</si>
  <si>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</si>
  <si>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Kauri Päästel</t>
  </si>
  <si>
    <t>125.</t>
  </si>
  <si>
    <t>126.</t>
  </si>
  <si>
    <t>Vahur Mäesalu</t>
  </si>
  <si>
    <t>VM Motorsport</t>
  </si>
  <si>
    <t>127.</t>
  </si>
  <si>
    <t>128.</t>
  </si>
  <si>
    <t>Romet Liiv</t>
  </si>
  <si>
    <t>Sander Liiv</t>
  </si>
  <si>
    <t>129.</t>
  </si>
  <si>
    <t>130.</t>
  </si>
  <si>
    <t>Karla Kirsch</t>
  </si>
  <si>
    <t>Teet Varik</t>
  </si>
  <si>
    <t>Raido Värik</t>
  </si>
  <si>
    <t>Toyota Yaris</t>
  </si>
  <si>
    <t>Kaarel Lonks</t>
  </si>
  <si>
    <t>Sander Lonks</t>
  </si>
  <si>
    <t>Margus Havik</t>
  </si>
  <si>
    <t>Robin Roose</t>
  </si>
  <si>
    <t>Kristjan Koik</t>
  </si>
  <si>
    <t>Sergo Sokmann</t>
  </si>
  <si>
    <t>Martti Raudleht</t>
  </si>
  <si>
    <t>Meelis Raudleht</t>
  </si>
  <si>
    <t>Rasmus Rauk</t>
  </si>
  <si>
    <t>Neeme Koppel</t>
  </si>
  <si>
    <t>Marten Meindorf</t>
  </si>
  <si>
    <t>Sten Kiilberg</t>
  </si>
  <si>
    <t>Taavi Metsmaa</t>
  </si>
  <si>
    <t>Uno Metsmaa</t>
  </si>
  <si>
    <t>Kerli Vilu</t>
  </si>
  <si>
    <t>Arvo Liimann</t>
  </si>
  <si>
    <t>Martaliisa Meindorf</t>
  </si>
  <si>
    <t>Taavo Lauk</t>
  </si>
  <si>
    <t>Lukas Leivat</t>
  </si>
  <si>
    <t>Sebastian Kukk</t>
  </si>
  <si>
    <t>Argo Kukk</t>
  </si>
  <si>
    <t>Henry Tegova</t>
  </si>
  <si>
    <t>Esmar-Arnold Unt</t>
  </si>
  <si>
    <t>Avo Reimal</t>
  </si>
  <si>
    <t>Sander-Erik Tiits</t>
  </si>
  <si>
    <t>Romet Klee</t>
  </si>
  <si>
    <t>Geilo Valdmann</t>
  </si>
  <si>
    <t>HRK</t>
  </si>
  <si>
    <t>Jüri Lee</t>
  </si>
  <si>
    <t>Harry Ogga</t>
  </si>
  <si>
    <t>Rehvidpluss</t>
  </si>
  <si>
    <t>Mirkko Matikainen</t>
  </si>
  <si>
    <t>Keith Vähi</t>
  </si>
  <si>
    <t>Hendrik Väli</t>
  </si>
  <si>
    <t>Tauri Soome</t>
  </si>
  <si>
    <t>Kristjan Karlep</t>
  </si>
  <si>
    <t>Rivo Hell</t>
  </si>
  <si>
    <t>Raino Remmel</t>
  </si>
  <si>
    <t>Jaanus Kadak</t>
  </si>
  <si>
    <t>Silvar Sikkel</t>
  </si>
  <si>
    <t>Käru Tehnikaklubi</t>
  </si>
  <si>
    <t>Rainer Umbleja</t>
  </si>
  <si>
    <t>Maria Roop</t>
  </si>
  <si>
    <t>Rasmus Tobias</t>
  </si>
  <si>
    <t>Allan Liister</t>
  </si>
  <si>
    <t>Mikk Saaron</t>
  </si>
  <si>
    <t>Mait Saaron</t>
  </si>
  <si>
    <t>Reigo Raadik</t>
  </si>
  <si>
    <t>Merlis Rand</t>
  </si>
  <si>
    <t>Mihkel Avik</t>
  </si>
  <si>
    <t>Reigo Rannak</t>
  </si>
  <si>
    <t>Ruslan Pleshanov</t>
  </si>
  <si>
    <t>AZLK 2140</t>
  </si>
  <si>
    <t>Margo Lipp</t>
  </si>
  <si>
    <t>BMW 325TI</t>
  </si>
  <si>
    <t>Sulev Pärn</t>
  </si>
  <si>
    <t>Rauno Valdmann</t>
  </si>
  <si>
    <t>Jarmo Lige</t>
  </si>
  <si>
    <t>Sten Kuusik</t>
  </si>
  <si>
    <t>Kristo Kodas</t>
  </si>
  <si>
    <t>Morten Silt</t>
  </si>
  <si>
    <t>Kermo Müil</t>
  </si>
  <si>
    <t>Aare Müil</t>
  </si>
  <si>
    <t>Joonas Vahtmäe</t>
  </si>
  <si>
    <t>Alo Vahtmäe</t>
  </si>
  <si>
    <t>Raino Verliin</t>
  </si>
  <si>
    <t>CRC</t>
  </si>
  <si>
    <t>Sulev Sarv</t>
  </si>
  <si>
    <t>Roomet Kaljuste</t>
  </si>
  <si>
    <t>Kert Tammoja</t>
  </si>
  <si>
    <t>Martin Müganen</t>
  </si>
  <si>
    <t>Martin Vaga</t>
  </si>
  <si>
    <t>Kristian Teern</t>
  </si>
  <si>
    <t>Elvis Leinberg</t>
  </si>
  <si>
    <t>Indrek Vulf</t>
  </si>
  <si>
    <t>Jorven Kurba</t>
  </si>
  <si>
    <t>Jarmo Kurba</t>
  </si>
  <si>
    <t>Joosep Ausmees</t>
  </si>
  <si>
    <t>BMW 320</t>
  </si>
  <si>
    <t>Magnus Lepp</t>
  </si>
  <si>
    <t>Maria Trave</t>
  </si>
  <si>
    <t>Karel Eist</t>
  </si>
  <si>
    <t>Kaimar Kittus</t>
  </si>
  <si>
    <t>Marina Liira</t>
  </si>
  <si>
    <t>Janno Johanson</t>
  </si>
  <si>
    <t>Kevin Ruddi</t>
  </si>
  <si>
    <t>Vanik Imre</t>
  </si>
  <si>
    <t>Tanel Madiste</t>
  </si>
  <si>
    <t>Margus Raudsepp</t>
  </si>
  <si>
    <t>Indrek Raudsepp</t>
  </si>
  <si>
    <t>Kaspar Suuk</t>
  </si>
  <si>
    <t>Tanel Harjakas</t>
  </si>
  <si>
    <t>Meelis Vahter</t>
  </si>
  <si>
    <t>Dever Vahter</t>
  </si>
  <si>
    <t>Gunnar Kuuba</t>
  </si>
  <si>
    <t>Erki Kuuba</t>
  </si>
  <si>
    <t>Chris Männik</t>
  </si>
  <si>
    <t>Marko Eespakk</t>
  </si>
  <si>
    <t>Andres Pillerpau</t>
  </si>
  <si>
    <t>Margit Tamm</t>
  </si>
  <si>
    <t>Toyota Corolla</t>
  </si>
  <si>
    <t>Helar Arge</t>
  </si>
  <si>
    <t>Kristjan Puusepp</t>
  </si>
  <si>
    <t>TLT</t>
  </si>
  <si>
    <t>Rain Laupa</t>
  </si>
  <si>
    <t>Olavi Laupa</t>
  </si>
  <si>
    <t>Kalju Kallasmaa</t>
  </si>
  <si>
    <t>Rauno Rappu</t>
  </si>
  <si>
    <t>Ago Eller</t>
  </si>
  <si>
    <t>131.</t>
  </si>
  <si>
    <t>132.</t>
  </si>
  <si>
    <t>Sander Mihkels</t>
  </si>
  <si>
    <t>133.</t>
  </si>
  <si>
    <t>Juhan Oks</t>
  </si>
  <si>
    <t>134.</t>
  </si>
  <si>
    <t>135.</t>
  </si>
  <si>
    <t>136.</t>
  </si>
  <si>
    <t>Steven Lätt</t>
  </si>
  <si>
    <t>Kert Sang</t>
  </si>
  <si>
    <t>Toomas Rosar</t>
  </si>
  <si>
    <t>Janar Kleitsman</t>
  </si>
  <si>
    <t>Heiki Kapstas</t>
  </si>
  <si>
    <t>Subaru Impreza WRX</t>
  </si>
  <si>
    <t>Martin Kutser</t>
  </si>
  <si>
    <t>Kristjan Ojavee</t>
  </si>
  <si>
    <t>Tamult Bioenergy</t>
  </si>
  <si>
    <t>Kevin Kangur</t>
  </si>
  <si>
    <t>ABS</t>
  </si>
  <si>
    <t>Class</t>
  </si>
  <si>
    <t>Karl-Kenneth Neuhaus</t>
  </si>
  <si>
    <t>Ivar Burmeister</t>
  </si>
  <si>
    <t>Mikk Männiste</t>
  </si>
  <si>
    <t>Elton Gutmann</t>
  </si>
  <si>
    <t>Grete.Mia Koha</t>
  </si>
  <si>
    <t>Tauri Nōgu</t>
  </si>
  <si>
    <t>Oti Maat</t>
  </si>
  <si>
    <t>Grete Mia Koha</t>
  </si>
  <si>
    <t>Mattias Aivo Karik</t>
  </si>
  <si>
    <t>Hanna Lisette Aabna</t>
  </si>
  <si>
    <t>Kauri Bõstrov</t>
  </si>
  <si>
    <t>Palle Kõlar</t>
  </si>
  <si>
    <t>Toomas Tõnsau</t>
  </si>
  <si>
    <t>Meelis Hõim</t>
  </si>
  <si>
    <t>Kermo Vahejõe</t>
  </si>
  <si>
    <t>Jaanus Bõstrov</t>
  </si>
  <si>
    <t>Tõnis Tagel</t>
  </si>
  <si>
    <t>Priit Nõgu</t>
  </si>
  <si>
    <t>Jan Nõlvak</t>
  </si>
  <si>
    <t>Harri Jõessar</t>
  </si>
  <si>
    <t>Sander Mõik</t>
  </si>
  <si>
    <t>Tauri Nõgu</t>
  </si>
  <si>
    <t>Kiired&amp;Õlised</t>
  </si>
  <si>
    <t>Powerstage - LK2</t>
  </si>
  <si>
    <t>Henri Ääremaa</t>
  </si>
  <si>
    <t>Andrew Wilfong</t>
  </si>
  <si>
    <t>Silver Selling</t>
  </si>
  <si>
    <t>Aldo Sander</t>
  </si>
  <si>
    <t>Vahur Mägi</t>
  </si>
  <si>
    <t>Yuliya Mironava</t>
  </si>
  <si>
    <t>Kaido Rao</t>
  </si>
  <si>
    <t>Karl-Erik Rajasalu</t>
  </si>
  <si>
    <t>Ranno Saar</t>
  </si>
  <si>
    <t>Hardy Runtel</t>
  </si>
  <si>
    <t>Mattias Kõrge</t>
  </si>
  <si>
    <t>Jaanus Hõbemägi</t>
  </si>
  <si>
    <t>Timmu Kõrge</t>
  </si>
  <si>
    <t>Hõbemägi Motorsport</t>
  </si>
  <si>
    <t>Gert Virves</t>
  </si>
  <si>
    <t>Jüri Järv</t>
  </si>
  <si>
    <t>Sten Voojärv</t>
  </si>
  <si>
    <t>Siimo Suvemaa</t>
  </si>
  <si>
    <t>Robert Virves</t>
  </si>
  <si>
    <t>BMW 325i</t>
  </si>
  <si>
    <t>Karel Shuman</t>
  </si>
  <si>
    <t>Erki Eksin</t>
  </si>
  <si>
    <t>VAZ 21063</t>
  </si>
  <si>
    <t>Taimo Kirr</t>
  </si>
  <si>
    <t>Janis Kajo</t>
  </si>
  <si>
    <t>Aneta Liik</t>
  </si>
  <si>
    <t>Ermo Loik</t>
  </si>
  <si>
    <t>Imre Jelle</t>
  </si>
  <si>
    <t>Mikk Volmsen</t>
  </si>
  <si>
    <t>Inga Reimal</t>
  </si>
  <si>
    <t xml:space="preserve">S1 </t>
  </si>
  <si>
    <t xml:space="preserve">VIP </t>
  </si>
  <si>
    <t>7:48</t>
  </si>
  <si>
    <t>Audi TT</t>
  </si>
  <si>
    <t>Martin Krönström</t>
  </si>
  <si>
    <t>10:16</t>
  </si>
  <si>
    <t xml:space="preserve">  1/1</t>
  </si>
  <si>
    <t>Karik/Hōbemägi</t>
  </si>
  <si>
    <t xml:space="preserve"> 2.44,3</t>
  </si>
  <si>
    <t xml:space="preserve"> 3.41,0</t>
  </si>
  <si>
    <t xml:space="preserve"> 3.19,9</t>
  </si>
  <si>
    <t xml:space="preserve">   2/2</t>
  </si>
  <si>
    <t xml:space="preserve">   1/1</t>
  </si>
  <si>
    <t xml:space="preserve">   2/1</t>
  </si>
  <si>
    <t>+ 0.00,0</t>
  </si>
  <si>
    <t>Roose/Koik</t>
  </si>
  <si>
    <t xml:space="preserve"> 2.42,2</t>
  </si>
  <si>
    <t xml:space="preserve"> 3.59,4</t>
  </si>
  <si>
    <t xml:space="preserve"> 3.25,4</t>
  </si>
  <si>
    <t xml:space="preserve">   3/2</t>
  </si>
  <si>
    <t>Ääremaa/Ääremaa</t>
  </si>
  <si>
    <t xml:space="preserve"> 2.50,0</t>
  </si>
  <si>
    <t xml:space="preserve"> 4.24,0</t>
  </si>
  <si>
    <t xml:space="preserve"> 3.18,9</t>
  </si>
  <si>
    <t xml:space="preserve">   3/1</t>
  </si>
  <si>
    <t xml:space="preserve">   5/1</t>
  </si>
  <si>
    <t xml:space="preserve">  4/3</t>
  </si>
  <si>
    <t>Mōik/Virves</t>
  </si>
  <si>
    <t xml:space="preserve"> 3.01,9</t>
  </si>
  <si>
    <t xml:space="preserve"> 4.17,9</t>
  </si>
  <si>
    <t xml:space="preserve"> 3.37,2</t>
  </si>
  <si>
    <t xml:space="preserve">   4/3</t>
  </si>
  <si>
    <t xml:space="preserve">   3/3</t>
  </si>
  <si>
    <t>Sokmann/Järv</t>
  </si>
  <si>
    <t xml:space="preserve"> 3.14,1</t>
  </si>
  <si>
    <t xml:space="preserve"> 4.20,2</t>
  </si>
  <si>
    <t xml:space="preserve"> 3.43,4</t>
  </si>
  <si>
    <t xml:space="preserve">   4/4</t>
  </si>
  <si>
    <t>Reinumägi/Reisin</t>
  </si>
  <si>
    <t xml:space="preserve"> 3.28,3</t>
  </si>
  <si>
    <t xml:space="preserve"> 4.25,5</t>
  </si>
  <si>
    <t xml:space="preserve"> 3.44,6</t>
  </si>
  <si>
    <t>Kōrge/Kōrge</t>
  </si>
  <si>
    <t xml:space="preserve"> 3.34,6</t>
  </si>
  <si>
    <t xml:space="preserve"> 5.04,0</t>
  </si>
  <si>
    <t xml:space="preserve"> 4.14,5</t>
  </si>
  <si>
    <t>Koha/Verliin</t>
  </si>
  <si>
    <t>Tiks/Lond</t>
  </si>
  <si>
    <t>Saar/Runtel</t>
  </si>
  <si>
    <t>Aava/Aava</t>
  </si>
  <si>
    <t>Metsmaa/Voojärv</t>
  </si>
  <si>
    <t>Raudleht/Suvemaa</t>
  </si>
  <si>
    <t>Vahtmäe/Vahtmäe</t>
  </si>
  <si>
    <t>Reimal/Reimal</t>
  </si>
  <si>
    <t>Meindorf/Kiilberg</t>
  </si>
  <si>
    <t>Kupri/Kupri</t>
  </si>
  <si>
    <t>Rauk/Koppel</t>
  </si>
  <si>
    <t>Vilu/Liimann</t>
  </si>
  <si>
    <t>Müil/Müil</t>
  </si>
  <si>
    <t>Kukk/Kukk</t>
  </si>
  <si>
    <t>Meindorf/Krönström</t>
  </si>
  <si>
    <t>Jürisaar/Tomson</t>
  </si>
  <si>
    <t>Matikainen/Lauk</t>
  </si>
  <si>
    <t>Vahter/Vahter</t>
  </si>
  <si>
    <t>Tegova/Raidma</t>
  </si>
  <si>
    <t>Raun/Mesila</t>
  </si>
  <si>
    <t>Voksepp/Aarn</t>
  </si>
  <si>
    <t>Aabna/Virves</t>
  </si>
  <si>
    <t>Unt/Sarv</t>
  </si>
  <si>
    <t>Klee/Kaljuste</t>
  </si>
  <si>
    <t>Bōstrov/Bōstrov</t>
  </si>
  <si>
    <t>Tiits/Kostikov</t>
  </si>
  <si>
    <t>Tammoja/Müganen</t>
  </si>
  <si>
    <t>Hallikmägi/Pisang</t>
  </si>
  <si>
    <t>Männamets/Enok</t>
  </si>
  <si>
    <t>Planken/Wilfong</t>
  </si>
  <si>
    <t>Vaga/Teern</t>
  </si>
  <si>
    <t>Kutser/Ojavee</t>
  </si>
  <si>
    <t>Eespakk/Eespakk</t>
  </si>
  <si>
    <t>Pruul/Tikka</t>
  </si>
  <si>
    <t>Kodas/Tagel</t>
  </si>
  <si>
    <t>Kangur/Maat</t>
  </si>
  <si>
    <t>Raadik/Kruus</t>
  </si>
  <si>
    <t>Nōgu/Nōgu</t>
  </si>
  <si>
    <t>Mäesalu/Nōlvak</t>
  </si>
  <si>
    <t>Kurba/Kurba</t>
  </si>
  <si>
    <t>Leinberg/Vulf</t>
  </si>
  <si>
    <t>Lee/Ogga</t>
  </si>
  <si>
    <t>Lepp/Trave</t>
  </si>
  <si>
    <t>Ausmees/Olesk</t>
  </si>
  <si>
    <t>Hansson/Kase</t>
  </si>
  <si>
    <t>Simson/Simson</t>
  </si>
  <si>
    <t>Matikainen/Gutmann</t>
  </si>
  <si>
    <t>Leivat/Merisalu</t>
  </si>
  <si>
    <t>Haljasmets/Jōessar</t>
  </si>
  <si>
    <t>Tammoja/Tammoja</t>
  </si>
  <si>
    <t>Matikainen/Vähi</t>
  </si>
  <si>
    <t>Eichfuss/Vikat</t>
  </si>
  <si>
    <t>Väli/Selling</t>
  </si>
  <si>
    <t>Laaser/Laaser</t>
  </si>
  <si>
    <t>Leigri/Kuimets</t>
  </si>
  <si>
    <t>Päästel/Eist</t>
  </si>
  <si>
    <t>Lember/Rasu</t>
  </si>
  <si>
    <t>Aava/Peegel</t>
  </si>
  <si>
    <t>Soome/Karlep</t>
  </si>
  <si>
    <t>Seppel/Hell</t>
  </si>
  <si>
    <t>Liivrand/Fatkin</t>
  </si>
  <si>
    <t>Kadak/Sikkel</t>
  </si>
  <si>
    <t>Jaanus/Shuman</t>
  </si>
  <si>
    <t>Lätt/Männiste</t>
  </si>
  <si>
    <t>Juhe/Kimber</t>
  </si>
  <si>
    <t>Johanson/Sander</t>
  </si>
  <si>
    <t>Burmeister/Remmel</t>
  </si>
  <si>
    <t>Umbleja/Eksin</t>
  </si>
  <si>
    <t>Vanik/Ojala</t>
  </si>
  <si>
    <t>Ruddi/Valdmann</t>
  </si>
  <si>
    <t>Kirsch/Varik</t>
  </si>
  <si>
    <t>Rappu/Eller</t>
  </si>
  <si>
    <t>Vilson/Mitt</t>
  </si>
  <si>
    <t>Järvela/Laurimaa</t>
  </si>
  <si>
    <t>Riisberg/Kivi</t>
  </si>
  <si>
    <t>Mihkels/Aal</t>
  </si>
  <si>
    <t>Roop/Tobias</t>
  </si>
  <si>
    <t>Auendorf/Muuga</t>
  </si>
  <si>
    <t>Tammel/Tammel</t>
  </si>
  <si>
    <t>Kittus/Liira</t>
  </si>
  <si>
    <t>Lipp/Kirr</t>
  </si>
  <si>
    <t>Kōlar/Liister</t>
  </si>
  <si>
    <t>Pärn/Valdmann</t>
  </si>
  <si>
    <t>Sang/Rosar</t>
  </si>
  <si>
    <t>Rand/Avik</t>
  </si>
  <si>
    <t>Saaron/Saaron</t>
  </si>
  <si>
    <t>Kruuser/Kruuser</t>
  </si>
  <si>
    <t>Rees/Kajo</t>
  </si>
  <si>
    <t>Lepp/Liik</t>
  </si>
  <si>
    <t>Oks/Mägi</t>
  </si>
  <si>
    <t>Raadik/Rannak</t>
  </si>
  <si>
    <t>Tōnsau/Uesson</t>
  </si>
  <si>
    <t>Kuuba/Kuuba</t>
  </si>
  <si>
    <t>Männik/Loik</t>
  </si>
  <si>
    <t>Lige/Kuusik</t>
  </si>
  <si>
    <t>Raudsepp/Raudsepp</t>
  </si>
  <si>
    <t>Värik/Havik</t>
  </si>
  <si>
    <t>Lonks/Lonks</t>
  </si>
  <si>
    <t>Madiste/Arumägi</t>
  </si>
  <si>
    <t>Pleshanov/Mironava</t>
  </si>
  <si>
    <t>Liiv/Liiv</t>
  </si>
  <si>
    <t>Mäestu/Jelle</t>
  </si>
  <si>
    <t>Märss/Sipelgas</t>
  </si>
  <si>
    <t>Suuk/Harjakas</t>
  </si>
  <si>
    <t>Eelmaa/Arula</t>
  </si>
  <si>
    <t>Arge/Puusepp</t>
  </si>
  <si>
    <t>Vahter/Rao</t>
  </si>
  <si>
    <t>Laupa/Laupa</t>
  </si>
  <si>
    <t>Kallasmaa/Matvejev</t>
  </si>
  <si>
    <t>Pillerpau/Tamm</t>
  </si>
  <si>
    <t>Kungla/Tahvinov</t>
  </si>
  <si>
    <t>Hintser/Hintser</t>
  </si>
  <si>
    <t>Sillandi/Liiv</t>
  </si>
  <si>
    <t>Märss/Kruusma</t>
  </si>
  <si>
    <t>Raidma/Kukk</t>
  </si>
  <si>
    <t>Suuster/Suman</t>
  </si>
  <si>
    <t>Tiits/Rajasalu</t>
  </si>
  <si>
    <t>Hermann/Siivelt</t>
  </si>
  <si>
    <t>Link/Raamat</t>
  </si>
  <si>
    <t>Reede/Volmsen</t>
  </si>
  <si>
    <t>Silt/Volmsen</t>
  </si>
  <si>
    <t>Hōim/Rehberg</t>
  </si>
  <si>
    <t>Puskar/Lusti</t>
  </si>
  <si>
    <t>Kleitsman/Kapstas</t>
  </si>
  <si>
    <t>Meos/Sile</t>
  </si>
  <si>
    <t>Kukushkin/Jakobi</t>
  </si>
  <si>
    <t>Neuhaus/Reimal</t>
  </si>
  <si>
    <t>Vahejōe/Madison</t>
  </si>
  <si>
    <t xml:space="preserve"> 3.42,9</t>
  </si>
  <si>
    <t xml:space="preserve"> 3.19,1</t>
  </si>
  <si>
    <t xml:space="preserve"> 2.50,4</t>
  </si>
  <si>
    <t xml:space="preserve"> 3.50,0</t>
  </si>
  <si>
    <t xml:space="preserve"> 3.20,3</t>
  </si>
  <si>
    <t xml:space="preserve"> 2.45,5</t>
  </si>
  <si>
    <t xml:space="preserve"> 3.51,3</t>
  </si>
  <si>
    <t xml:space="preserve"> 3.27,7</t>
  </si>
  <si>
    <t xml:space="preserve">   6/6</t>
  </si>
  <si>
    <t xml:space="preserve"> 3.01,3</t>
  </si>
  <si>
    <t xml:space="preserve"> 4.00,4</t>
  </si>
  <si>
    <t xml:space="preserve"> 3.21,3</t>
  </si>
  <si>
    <t xml:space="preserve">   8/7</t>
  </si>
  <si>
    <t xml:space="preserve">  16/1</t>
  </si>
  <si>
    <t xml:space="preserve"> 2.57,7</t>
  </si>
  <si>
    <t xml:space="preserve"> 4.09,2</t>
  </si>
  <si>
    <t xml:space="preserve"> 3.29,7</t>
  </si>
  <si>
    <t xml:space="preserve">   9/8</t>
  </si>
  <si>
    <t xml:space="preserve"> 3.04,3</t>
  </si>
  <si>
    <t xml:space="preserve"> 3.58,4</t>
  </si>
  <si>
    <t xml:space="preserve"> 3.33,9</t>
  </si>
  <si>
    <t xml:space="preserve">  10/9</t>
  </si>
  <si>
    <t xml:space="preserve">   5/5</t>
  </si>
  <si>
    <t xml:space="preserve">  11/10</t>
  </si>
  <si>
    <t xml:space="preserve"> 4.06,5</t>
  </si>
  <si>
    <t xml:space="preserve"> 3.36,5</t>
  </si>
  <si>
    <t xml:space="preserve"> 3.10,9</t>
  </si>
  <si>
    <t xml:space="preserve"> 4.13,9</t>
  </si>
  <si>
    <t xml:space="preserve"> 3.30,4</t>
  </si>
  <si>
    <t xml:space="preserve"> 3.07,8</t>
  </si>
  <si>
    <t xml:space="preserve"> 4.18,9</t>
  </si>
  <si>
    <t xml:space="preserve"> 3.48,0</t>
  </si>
  <si>
    <t xml:space="preserve"> 3.06,9</t>
  </si>
  <si>
    <t xml:space="preserve"> 4.25,2</t>
  </si>
  <si>
    <t xml:space="preserve"> 3.48,2</t>
  </si>
  <si>
    <t xml:space="preserve"> 4.16,4</t>
  </si>
  <si>
    <t xml:space="preserve"> 4.09,9</t>
  </si>
  <si>
    <t xml:space="preserve"> 3.27,8</t>
  </si>
  <si>
    <t>22.01,1</t>
  </si>
  <si>
    <t xml:space="preserve"> 4.03,9</t>
  </si>
  <si>
    <t xml:space="preserve"> 3.35,4</t>
  </si>
  <si>
    <t xml:space="preserve"> 2.00</t>
  </si>
  <si>
    <t xml:space="preserve"> 2.43,6</t>
  </si>
  <si>
    <t xml:space="preserve"> 2.21,9</t>
  </si>
  <si>
    <t xml:space="preserve"> 3.27,2</t>
  </si>
  <si>
    <t xml:space="preserve"> 2.59,8</t>
  </si>
  <si>
    <t xml:space="preserve"> 2.26,3</t>
  </si>
  <si>
    <t xml:space="preserve"> 3.31,6</t>
  </si>
  <si>
    <t xml:space="preserve"> 2.58,6</t>
  </si>
  <si>
    <t xml:space="preserve"> 2.22,1</t>
  </si>
  <si>
    <t xml:space="preserve"> 3.23,3</t>
  </si>
  <si>
    <t xml:space="preserve"> 3.01,0</t>
  </si>
  <si>
    <t xml:space="preserve"> 0.20</t>
  </si>
  <si>
    <t xml:space="preserve"> 2.31,0</t>
  </si>
  <si>
    <t xml:space="preserve"> 3.36,3</t>
  </si>
  <si>
    <t xml:space="preserve"> 3.09,5</t>
  </si>
  <si>
    <t xml:space="preserve">   6/2</t>
  </si>
  <si>
    <t xml:space="preserve">   5/2</t>
  </si>
  <si>
    <t xml:space="preserve">  5/2</t>
  </si>
  <si>
    <t xml:space="preserve"> 2.41,4</t>
  </si>
  <si>
    <t xml:space="preserve"> 3.27,1</t>
  </si>
  <si>
    <t xml:space="preserve"> 3.12,3</t>
  </si>
  <si>
    <t xml:space="preserve">   6/3</t>
  </si>
  <si>
    <t xml:space="preserve"> 2.39,6</t>
  </si>
  <si>
    <t xml:space="preserve"> 3.07,3</t>
  </si>
  <si>
    <t xml:space="preserve">   8/3</t>
  </si>
  <si>
    <t xml:space="preserve"> 2.32,9</t>
  </si>
  <si>
    <t xml:space="preserve"> 3.33,1</t>
  </si>
  <si>
    <t xml:space="preserve"> 3.18,6</t>
  </si>
  <si>
    <t xml:space="preserve"> 2.36,2</t>
  </si>
  <si>
    <t xml:space="preserve"> 3.36,6</t>
  </si>
  <si>
    <t xml:space="preserve"> 3.14,9</t>
  </si>
  <si>
    <t xml:space="preserve">   7/2</t>
  </si>
  <si>
    <t xml:space="preserve"> 2.37,0</t>
  </si>
  <si>
    <t xml:space="preserve"> 3.43,5</t>
  </si>
  <si>
    <t xml:space="preserve"> 3.15,6</t>
  </si>
  <si>
    <t xml:space="preserve">  12/6</t>
  </si>
  <si>
    <t xml:space="preserve"> 2.40,6</t>
  </si>
  <si>
    <t xml:space="preserve"> 3.40,7</t>
  </si>
  <si>
    <t xml:space="preserve"> 3.17,8</t>
  </si>
  <si>
    <t xml:space="preserve"> 3.14,8</t>
  </si>
  <si>
    <t xml:space="preserve">  13/4</t>
  </si>
  <si>
    <t xml:space="preserve">   7/4</t>
  </si>
  <si>
    <t xml:space="preserve">  13/5</t>
  </si>
  <si>
    <t xml:space="preserve">  11/5</t>
  </si>
  <si>
    <t xml:space="preserve">  16/8</t>
  </si>
  <si>
    <t xml:space="preserve"> 2.33,9</t>
  </si>
  <si>
    <t xml:space="preserve"> 3.55,4</t>
  </si>
  <si>
    <t xml:space="preserve"> 3.28,0</t>
  </si>
  <si>
    <t xml:space="preserve">  17/9</t>
  </si>
  <si>
    <t xml:space="preserve">  18/11</t>
  </si>
  <si>
    <t xml:space="preserve">  20/12</t>
  </si>
  <si>
    <t xml:space="preserve"> 2.51,3</t>
  </si>
  <si>
    <t xml:space="preserve"> 3.50,9</t>
  </si>
  <si>
    <t xml:space="preserve"> 3.22,9</t>
  </si>
  <si>
    <t xml:space="preserve">  21/12</t>
  </si>
  <si>
    <t xml:space="preserve">  17/10</t>
  </si>
  <si>
    <t xml:space="preserve">  18/10</t>
  </si>
  <si>
    <t xml:space="preserve">  21/13</t>
  </si>
  <si>
    <t xml:space="preserve">  19/11</t>
  </si>
  <si>
    <t xml:space="preserve"> 3.00,3</t>
  </si>
  <si>
    <t xml:space="preserve"> 3.49,2</t>
  </si>
  <si>
    <t xml:space="preserve"> 3.18,1</t>
  </si>
  <si>
    <t xml:space="preserve">  23/14</t>
  </si>
  <si>
    <t xml:space="preserve">  15/8</t>
  </si>
  <si>
    <t xml:space="preserve">  11/4</t>
  </si>
  <si>
    <t xml:space="preserve"> 2.49,7</t>
  </si>
  <si>
    <t xml:space="preserve"> 3.30,1</t>
  </si>
  <si>
    <t xml:space="preserve">  14/7</t>
  </si>
  <si>
    <t xml:space="preserve">  25/16</t>
  </si>
  <si>
    <t xml:space="preserve">  24/15</t>
  </si>
  <si>
    <t xml:space="preserve"> 3.03,3</t>
  </si>
  <si>
    <t xml:space="preserve"> 4.03,3</t>
  </si>
  <si>
    <t xml:space="preserve">  22/13</t>
  </si>
  <si>
    <t xml:space="preserve">  17/8</t>
  </si>
  <si>
    <t xml:space="preserve">  24/14</t>
  </si>
  <si>
    <t xml:space="preserve">  23/13</t>
  </si>
  <si>
    <t xml:space="preserve"> 2.39,9</t>
  </si>
  <si>
    <t xml:space="preserve">  16/7</t>
  </si>
  <si>
    <t xml:space="preserve"> 2.22,7</t>
  </si>
  <si>
    <t xml:space="preserve"> 3.16,6</t>
  </si>
  <si>
    <t xml:space="preserve"> 2.48,6</t>
  </si>
  <si>
    <t xml:space="preserve">  2/1</t>
  </si>
  <si>
    <t xml:space="preserve"> 2.19,4</t>
  </si>
  <si>
    <t xml:space="preserve"> 3.32,7</t>
  </si>
  <si>
    <t xml:space="preserve"> 2.51,9</t>
  </si>
  <si>
    <t xml:space="preserve">  3/2</t>
  </si>
  <si>
    <t xml:space="preserve"> 2.25,9</t>
  </si>
  <si>
    <t xml:space="preserve"> 2.56,6</t>
  </si>
  <si>
    <t xml:space="preserve"> 2.35,7</t>
  </si>
  <si>
    <t xml:space="preserve"> 2.54,3</t>
  </si>
  <si>
    <t xml:space="preserve">  6/4</t>
  </si>
  <si>
    <t xml:space="preserve"> 2.27,0</t>
  </si>
  <si>
    <t xml:space="preserve"> 3.26,6</t>
  </si>
  <si>
    <t xml:space="preserve"> 3.01,4</t>
  </si>
  <si>
    <t xml:space="preserve">   6/4</t>
  </si>
  <si>
    <t xml:space="preserve">   9/4</t>
  </si>
  <si>
    <t xml:space="preserve"> 2.24,4</t>
  </si>
  <si>
    <t xml:space="preserve"> 3.27,3</t>
  </si>
  <si>
    <t xml:space="preserve"> 3.04,2</t>
  </si>
  <si>
    <t xml:space="preserve">  12/2</t>
  </si>
  <si>
    <t xml:space="preserve">   8/5</t>
  </si>
  <si>
    <t xml:space="preserve"> 2.23,5</t>
  </si>
  <si>
    <t xml:space="preserve"> 3.29,8</t>
  </si>
  <si>
    <t xml:space="preserve"> 3.06,1</t>
  </si>
  <si>
    <t xml:space="preserve"> 2.30,3</t>
  </si>
  <si>
    <t xml:space="preserve"> 3.25,5</t>
  </si>
  <si>
    <t xml:space="preserve"> 3.03,7</t>
  </si>
  <si>
    <t xml:space="preserve"> 2.28,0</t>
  </si>
  <si>
    <t xml:space="preserve"> 3.04,1</t>
  </si>
  <si>
    <t xml:space="preserve"> 2.40,3</t>
  </si>
  <si>
    <t xml:space="preserve"> 3.36,2</t>
  </si>
  <si>
    <t xml:space="preserve"> 2.58,3</t>
  </si>
  <si>
    <t xml:space="preserve">  15/6</t>
  </si>
  <si>
    <t xml:space="preserve">  16/2</t>
  </si>
  <si>
    <t xml:space="preserve">  15/2</t>
  </si>
  <si>
    <t xml:space="preserve">   7/1</t>
  </si>
  <si>
    <t xml:space="preserve"> 16/3</t>
  </si>
  <si>
    <t xml:space="preserve">  18/3</t>
  </si>
  <si>
    <t xml:space="preserve">  14/1</t>
  </si>
  <si>
    <t xml:space="preserve">  13/1</t>
  </si>
  <si>
    <t xml:space="preserve"> 2.35,5</t>
  </si>
  <si>
    <t xml:space="preserve"> 3.38,8</t>
  </si>
  <si>
    <t xml:space="preserve"> 3.22,8</t>
  </si>
  <si>
    <t xml:space="preserve">  19/7</t>
  </si>
  <si>
    <t xml:space="preserve">  28/7</t>
  </si>
  <si>
    <t>+ 1.09,2</t>
  </si>
  <si>
    <t xml:space="preserve">  22/4</t>
  </si>
  <si>
    <t xml:space="preserve">  30/5</t>
  </si>
  <si>
    <t xml:space="preserve">  36/16</t>
  </si>
  <si>
    <t xml:space="preserve">  38/17</t>
  </si>
  <si>
    <t xml:space="preserve">  38/18</t>
  </si>
  <si>
    <t xml:space="preserve">  40/20</t>
  </si>
  <si>
    <t xml:space="preserve">  40/21</t>
  </si>
  <si>
    <t>+ 2.29,1</t>
  </si>
  <si>
    <t xml:space="preserve"> 3.13,6</t>
  </si>
  <si>
    <t xml:space="preserve"> 3.01,6</t>
  </si>
  <si>
    <t xml:space="preserve">  17/6</t>
  </si>
  <si>
    <t xml:space="preserve">   5/3</t>
  </si>
  <si>
    <t xml:space="preserve"> 2.29,6</t>
  </si>
  <si>
    <t xml:space="preserve"> 3.21,5</t>
  </si>
  <si>
    <t xml:space="preserve"> 2.57,4</t>
  </si>
  <si>
    <t xml:space="preserve">  16/6</t>
  </si>
  <si>
    <t xml:space="preserve">   4/2</t>
  </si>
  <si>
    <t xml:space="preserve">  11/3</t>
  </si>
  <si>
    <t xml:space="preserve">  11/6</t>
  </si>
  <si>
    <t xml:space="preserve"> 2.23,9</t>
  </si>
  <si>
    <t xml:space="preserve"> 3.26,0</t>
  </si>
  <si>
    <t xml:space="preserve"> 2.59,6</t>
  </si>
  <si>
    <t xml:space="preserve">   8/6</t>
  </si>
  <si>
    <t xml:space="preserve">  10/5</t>
  </si>
  <si>
    <t xml:space="preserve"> 2.18,6</t>
  </si>
  <si>
    <t xml:space="preserve"> 3.39,8</t>
  </si>
  <si>
    <t xml:space="preserve"> 2.51,8</t>
  </si>
  <si>
    <t xml:space="preserve">   9/6</t>
  </si>
  <si>
    <t xml:space="preserve">   9/1</t>
  </si>
  <si>
    <t xml:space="preserve">  18/2</t>
  </si>
  <si>
    <t xml:space="preserve">  11/7</t>
  </si>
  <si>
    <t xml:space="preserve">  16/5</t>
  </si>
  <si>
    <t xml:space="preserve">  17/1</t>
  </si>
  <si>
    <t xml:space="preserve">  12/7</t>
  </si>
  <si>
    <t xml:space="preserve">   7/3</t>
  </si>
  <si>
    <t xml:space="preserve">  22/2</t>
  </si>
  <si>
    <t xml:space="preserve"> 2.27,8</t>
  </si>
  <si>
    <t xml:space="preserve"> 3.41,9</t>
  </si>
  <si>
    <t xml:space="preserve"> 2.28,9</t>
  </si>
  <si>
    <t xml:space="preserve"> 3.49,4</t>
  </si>
  <si>
    <t xml:space="preserve"> 3.02,3</t>
  </si>
  <si>
    <t xml:space="preserve"> 2.36,5</t>
  </si>
  <si>
    <t xml:space="preserve"> 3.34,8</t>
  </si>
  <si>
    <t xml:space="preserve"> 3.12,7</t>
  </si>
  <si>
    <t xml:space="preserve">  24/3</t>
  </si>
  <si>
    <t xml:space="preserve">  19/1</t>
  </si>
  <si>
    <t xml:space="preserve">  27/1</t>
  </si>
  <si>
    <t xml:space="preserve"> 2.37,8</t>
  </si>
  <si>
    <t xml:space="preserve"> 3.38,2</t>
  </si>
  <si>
    <t xml:space="preserve"> 3.15,8</t>
  </si>
  <si>
    <t xml:space="preserve">  25/2</t>
  </si>
  <si>
    <t xml:space="preserve">  29/3</t>
  </si>
  <si>
    <t xml:space="preserve">  25/3</t>
  </si>
  <si>
    <t xml:space="preserve">  28/2</t>
  </si>
  <si>
    <t xml:space="preserve">  26/4</t>
  </si>
  <si>
    <t xml:space="preserve"> 2.52,1</t>
  </si>
  <si>
    <t xml:space="preserve"> 3.37,6</t>
  </si>
  <si>
    <t xml:space="preserve"> 3.13,8</t>
  </si>
  <si>
    <t xml:space="preserve">  42/4</t>
  </si>
  <si>
    <t xml:space="preserve">  33/5</t>
  </si>
  <si>
    <t xml:space="preserve">  20/2</t>
  </si>
  <si>
    <t xml:space="preserve">  31/4</t>
  </si>
  <si>
    <t xml:space="preserve">  49/20</t>
  </si>
  <si>
    <t xml:space="preserve">  51/21</t>
  </si>
  <si>
    <t>12.06,9</t>
  </si>
  <si>
    <t xml:space="preserve"> 3.30,7</t>
  </si>
  <si>
    <t xml:space="preserve"> 2.58,5</t>
  </si>
  <si>
    <t xml:space="preserve">  28/4</t>
  </si>
  <si>
    <t xml:space="preserve"> 10/1</t>
  </si>
  <si>
    <t xml:space="preserve"> 2.24,0</t>
  </si>
  <si>
    <t xml:space="preserve"> 3.25,9</t>
  </si>
  <si>
    <t xml:space="preserve"> 3.04,0</t>
  </si>
  <si>
    <t xml:space="preserve">  10/6</t>
  </si>
  <si>
    <t xml:space="preserve">  13/7</t>
  </si>
  <si>
    <t xml:space="preserve"> 2.28,5</t>
  </si>
  <si>
    <t xml:space="preserve"> 3.26,8</t>
  </si>
  <si>
    <t xml:space="preserve"> 3.02,7</t>
  </si>
  <si>
    <t xml:space="preserve"> 15/6</t>
  </si>
  <si>
    <t xml:space="preserve"> 2.24,5</t>
  </si>
  <si>
    <t xml:space="preserve"> 3.42,2</t>
  </si>
  <si>
    <t xml:space="preserve"> 3.05,6</t>
  </si>
  <si>
    <t xml:space="preserve">  35/5</t>
  </si>
  <si>
    <t xml:space="preserve">  34/9</t>
  </si>
  <si>
    <t xml:space="preserve">  21/1</t>
  </si>
  <si>
    <t xml:space="preserve">  15/1</t>
  </si>
  <si>
    <t xml:space="preserve">  34/3</t>
  </si>
  <si>
    <t xml:space="preserve"> 2.33,8</t>
  </si>
  <si>
    <t xml:space="preserve"> 3.34,7</t>
  </si>
  <si>
    <t xml:space="preserve"> 3.12,8</t>
  </si>
  <si>
    <t xml:space="preserve">  23/1</t>
  </si>
  <si>
    <t xml:space="preserve">  29/1</t>
  </si>
  <si>
    <t xml:space="preserve">  32/3</t>
  </si>
  <si>
    <t xml:space="preserve">  22/1</t>
  </si>
  <si>
    <t xml:space="preserve">  38/5</t>
  </si>
  <si>
    <t xml:space="preserve"> 2.36,7</t>
  </si>
  <si>
    <t xml:space="preserve"> 3.38,7</t>
  </si>
  <si>
    <t xml:space="preserve">  29/2</t>
  </si>
  <si>
    <t xml:space="preserve">  27/2</t>
  </si>
  <si>
    <t xml:space="preserve">  32/1</t>
  </si>
  <si>
    <t xml:space="preserve">  31/3</t>
  </si>
  <si>
    <t xml:space="preserve">  33/2</t>
  </si>
  <si>
    <t xml:space="preserve">  36/3</t>
  </si>
  <si>
    <t xml:space="preserve">  39/4</t>
  </si>
  <si>
    <t xml:space="preserve">  39/5</t>
  </si>
  <si>
    <t xml:space="preserve">  40/6</t>
  </si>
  <si>
    <t xml:space="preserve">  41/7</t>
  </si>
  <si>
    <t xml:space="preserve"> 2.41,6</t>
  </si>
  <si>
    <t xml:space="preserve"> 3.47,7</t>
  </si>
  <si>
    <t xml:space="preserve"> 3.20,0</t>
  </si>
  <si>
    <t xml:space="preserve">  42/5</t>
  </si>
  <si>
    <t>+ 1.21,4</t>
  </si>
  <si>
    <t xml:space="preserve"> 2.49,4</t>
  </si>
  <si>
    <t xml:space="preserve"> 3.50,4</t>
  </si>
  <si>
    <t xml:space="preserve"> 3.15,9</t>
  </si>
  <si>
    <t xml:space="preserve">  45/5</t>
  </si>
  <si>
    <t xml:space="preserve">  44/5</t>
  </si>
  <si>
    <t xml:space="preserve">  47/5</t>
  </si>
  <si>
    <t xml:space="preserve">  37/4</t>
  </si>
  <si>
    <t xml:space="preserve">  47/7</t>
  </si>
  <si>
    <t xml:space="preserve">  61/6</t>
  </si>
  <si>
    <t xml:space="preserve"> 4.13,8</t>
  </si>
  <si>
    <t xml:space="preserve">  43/2</t>
  </si>
  <si>
    <t xml:space="preserve"> 2.14,3</t>
  </si>
  <si>
    <t xml:space="preserve"> 2.54,1</t>
  </si>
  <si>
    <t xml:space="preserve">  20/8</t>
  </si>
  <si>
    <t xml:space="preserve">   7/5</t>
  </si>
  <si>
    <t xml:space="preserve">  32/9</t>
  </si>
  <si>
    <t xml:space="preserve">  12/8</t>
  </si>
  <si>
    <t xml:space="preserve">  35/3</t>
  </si>
  <si>
    <t xml:space="preserve">  25/1</t>
  </si>
  <si>
    <t xml:space="preserve">  30/1</t>
  </si>
  <si>
    <t xml:space="preserve">  24/1</t>
  </si>
  <si>
    <t xml:space="preserve">  41/5</t>
  </si>
  <si>
    <t xml:space="preserve"> 31/2</t>
  </si>
  <si>
    <t xml:space="preserve">  33/1</t>
  </si>
  <si>
    <t xml:space="preserve"> 2.31,7</t>
  </si>
  <si>
    <t xml:space="preserve"> 3.44,1</t>
  </si>
  <si>
    <t xml:space="preserve"> 3.15,1</t>
  </si>
  <si>
    <t xml:space="preserve">  33/3</t>
  </si>
  <si>
    <t xml:space="preserve">  35/2</t>
  </si>
  <si>
    <t xml:space="preserve">  38/3</t>
  </si>
  <si>
    <t xml:space="preserve">  32/4</t>
  </si>
  <si>
    <t xml:space="preserve">  53/5</t>
  </si>
  <si>
    <t xml:space="preserve">  34/4</t>
  </si>
  <si>
    <t xml:space="preserve">  45/6</t>
  </si>
  <si>
    <t xml:space="preserve">  48/5</t>
  </si>
  <si>
    <t xml:space="preserve">  54/6</t>
  </si>
  <si>
    <t xml:space="preserve"> 2.43,9</t>
  </si>
  <si>
    <t xml:space="preserve"> 3.53,3</t>
  </si>
  <si>
    <t xml:space="preserve"> 3.20,5</t>
  </si>
  <si>
    <t xml:space="preserve">  44/2</t>
  </si>
  <si>
    <t xml:space="preserve">  49/2</t>
  </si>
  <si>
    <t>+ 1.41,3</t>
  </si>
  <si>
    <t xml:space="preserve">  47/10</t>
  </si>
  <si>
    <t xml:space="preserve"> 4.01,8</t>
  </si>
  <si>
    <t xml:space="preserve"> 3.18,2</t>
  </si>
  <si>
    <t xml:space="preserve">  55/6</t>
  </si>
  <si>
    <t xml:space="preserve">  65/6</t>
  </si>
  <si>
    <t xml:space="preserve">  46/3</t>
  </si>
  <si>
    <t xml:space="preserve">  64/22</t>
  </si>
  <si>
    <t xml:space="preserve">  58/16</t>
  </si>
  <si>
    <t xml:space="preserve">  62/21</t>
  </si>
  <si>
    <t xml:space="preserve">  63/22</t>
  </si>
  <si>
    <t>+ 2.54,5</t>
  </si>
  <si>
    <t xml:space="preserve">  21/6</t>
  </si>
  <si>
    <t xml:space="preserve">  21/9</t>
  </si>
  <si>
    <t xml:space="preserve"> 2.27,2</t>
  </si>
  <si>
    <t xml:space="preserve"> 3.24,5</t>
  </si>
  <si>
    <t xml:space="preserve"> 3.00,2</t>
  </si>
  <si>
    <t xml:space="preserve">  26/7</t>
  </si>
  <si>
    <t xml:space="preserve"> 2.36,3</t>
  </si>
  <si>
    <t xml:space="preserve"> 3.34,0</t>
  </si>
  <si>
    <t xml:space="preserve">  40/3</t>
  </si>
  <si>
    <t xml:space="preserve"> 3.09,1</t>
  </si>
  <si>
    <t xml:space="preserve">  44/6</t>
  </si>
  <si>
    <t xml:space="preserve">  26/1</t>
  </si>
  <si>
    <t xml:space="preserve">  34/1</t>
  </si>
  <si>
    <t xml:space="preserve">  35/6</t>
  </si>
  <si>
    <t xml:space="preserve">  36/4</t>
  </si>
  <si>
    <t xml:space="preserve">  32/2</t>
  </si>
  <si>
    <t xml:space="preserve">  37/1</t>
  </si>
  <si>
    <t xml:space="preserve">  44/4</t>
  </si>
  <si>
    <t xml:space="preserve"> 3.38,6</t>
  </si>
  <si>
    <t xml:space="preserve"> 3.16,4</t>
  </si>
  <si>
    <t xml:space="preserve"> 2.47,0</t>
  </si>
  <si>
    <t xml:space="preserve"> 3.39,4</t>
  </si>
  <si>
    <t xml:space="preserve"> 3.07,9</t>
  </si>
  <si>
    <t xml:space="preserve"> 39/3</t>
  </si>
  <si>
    <t xml:space="preserve">  37/3</t>
  </si>
  <si>
    <t xml:space="preserve">  39/2</t>
  </si>
  <si>
    <t xml:space="preserve">  54/9</t>
  </si>
  <si>
    <t xml:space="preserve">  43/3</t>
  </si>
  <si>
    <t xml:space="preserve">  46/4</t>
  </si>
  <si>
    <t xml:space="preserve">  59/8</t>
  </si>
  <si>
    <t xml:space="preserve">  50/8</t>
  </si>
  <si>
    <t xml:space="preserve">  49/7</t>
  </si>
  <si>
    <t xml:space="preserve">  45/4</t>
  </si>
  <si>
    <t xml:space="preserve">  54/5</t>
  </si>
  <si>
    <t xml:space="preserve">  51/5</t>
  </si>
  <si>
    <t xml:space="preserve">  55/5</t>
  </si>
  <si>
    <t xml:space="preserve">  60/6</t>
  </si>
  <si>
    <t xml:space="preserve">  52/2</t>
  </si>
  <si>
    <t xml:space="preserve"> 2.34,6</t>
  </si>
  <si>
    <t xml:space="preserve"> 3.58,2</t>
  </si>
  <si>
    <t xml:space="preserve"> 3.27,0</t>
  </si>
  <si>
    <t xml:space="preserve">  56/8</t>
  </si>
  <si>
    <t xml:space="preserve">  51/8</t>
  </si>
  <si>
    <t xml:space="preserve">  62/6</t>
  </si>
  <si>
    <t xml:space="preserve"> 2.52,4</t>
  </si>
  <si>
    <t xml:space="preserve"> 4.04,4</t>
  </si>
  <si>
    <t xml:space="preserve"> 3.30,3</t>
  </si>
  <si>
    <t xml:space="preserve">  56/7</t>
  </si>
  <si>
    <t xml:space="preserve"> 3.09,2</t>
  </si>
  <si>
    <t xml:space="preserve"> 4.11,3</t>
  </si>
  <si>
    <t xml:space="preserve"> 3.32,6</t>
  </si>
  <si>
    <t xml:space="preserve">  67/2</t>
  </si>
  <si>
    <t xml:space="preserve">  77/12</t>
  </si>
  <si>
    <t xml:space="preserve"> 2.28,7</t>
  </si>
  <si>
    <t xml:space="preserve"> 3.26,2</t>
  </si>
  <si>
    <t xml:space="preserve"> 3.00,4</t>
  </si>
  <si>
    <t xml:space="preserve">  14/8</t>
  </si>
  <si>
    <t xml:space="preserve">  31/2</t>
  </si>
  <si>
    <t xml:space="preserve">  49/6</t>
  </si>
  <si>
    <t xml:space="preserve">  28/1</t>
  </si>
  <si>
    <t xml:space="preserve">  36/1</t>
  </si>
  <si>
    <t xml:space="preserve">  49/5</t>
  </si>
  <si>
    <t xml:space="preserve">  40/1</t>
  </si>
  <si>
    <t xml:space="preserve">  41/3</t>
  </si>
  <si>
    <t xml:space="preserve">  34/2</t>
  </si>
  <si>
    <t xml:space="preserve">  58/7</t>
  </si>
  <si>
    <t xml:space="preserve"> 2.33,6</t>
  </si>
  <si>
    <t xml:space="preserve"> 3.48,6</t>
  </si>
  <si>
    <t xml:space="preserve"> 3.13,7</t>
  </si>
  <si>
    <t xml:space="preserve">  42/2</t>
  </si>
  <si>
    <t xml:space="preserve">  58/9</t>
  </si>
  <si>
    <t xml:space="preserve"> 2.40,4</t>
  </si>
  <si>
    <t xml:space="preserve"> 3.37,7</t>
  </si>
  <si>
    <t xml:space="preserve"> 3.19,8</t>
  </si>
  <si>
    <t xml:space="preserve"> 2.35,2</t>
  </si>
  <si>
    <t xml:space="preserve"> 3.54,3</t>
  </si>
  <si>
    <t xml:space="preserve"> 3.12,4</t>
  </si>
  <si>
    <t xml:space="preserve">  66/8</t>
  </si>
  <si>
    <t xml:space="preserve">  38/7</t>
  </si>
  <si>
    <t xml:space="preserve">  51/6</t>
  </si>
  <si>
    <t xml:space="preserve">  55/8</t>
  </si>
  <si>
    <t xml:space="preserve">  47/4</t>
  </si>
  <si>
    <t xml:space="preserve">  60/8</t>
  </si>
  <si>
    <t xml:space="preserve"> 2.40,7</t>
  </si>
  <si>
    <t xml:space="preserve"> 3.52,6</t>
  </si>
  <si>
    <t xml:space="preserve"> 3.23,7</t>
  </si>
  <si>
    <t xml:space="preserve">  57/7</t>
  </si>
  <si>
    <t xml:space="preserve">  60/9</t>
  </si>
  <si>
    <t xml:space="preserve">  60/5</t>
  </si>
  <si>
    <t xml:space="preserve">  66/6</t>
  </si>
  <si>
    <t xml:space="preserve">  58/3</t>
  </si>
  <si>
    <t xml:space="preserve">  61/8</t>
  </si>
  <si>
    <t xml:space="preserve">  63/9</t>
  </si>
  <si>
    <t xml:space="preserve">  56/9</t>
  </si>
  <si>
    <t xml:space="preserve">  65/12</t>
  </si>
  <si>
    <t xml:space="preserve">  59/10</t>
  </si>
  <si>
    <t xml:space="preserve">  62/11</t>
  </si>
  <si>
    <t xml:space="preserve">  69/9</t>
  </si>
  <si>
    <t xml:space="preserve">  67/9</t>
  </si>
  <si>
    <t xml:space="preserve"> 2.48,8</t>
  </si>
  <si>
    <t xml:space="preserve"> 4.01,0</t>
  </si>
  <si>
    <t xml:space="preserve"> 3.29,3</t>
  </si>
  <si>
    <t xml:space="preserve">  59/1</t>
  </si>
  <si>
    <t xml:space="preserve"> 2.59,1</t>
  </si>
  <si>
    <t xml:space="preserve"> 4.07,0</t>
  </si>
  <si>
    <t xml:space="preserve"> 3.24,9</t>
  </si>
  <si>
    <t xml:space="preserve">  70/9</t>
  </si>
  <si>
    <t xml:space="preserve">  56/4</t>
  </si>
  <si>
    <t xml:space="preserve">  73/18</t>
  </si>
  <si>
    <t xml:space="preserve">  74/18</t>
  </si>
  <si>
    <t xml:space="preserve">  79/3</t>
  </si>
  <si>
    <t xml:space="preserve">  75/3</t>
  </si>
  <si>
    <t xml:space="preserve">  73/3</t>
  </si>
  <si>
    <t xml:space="preserve">  72/17</t>
  </si>
  <si>
    <t xml:space="preserve">  79/22</t>
  </si>
  <si>
    <t xml:space="preserve"> 2.49,5</t>
  </si>
  <si>
    <t xml:space="preserve"> 4.01,7</t>
  </si>
  <si>
    <t xml:space="preserve"> 5.51,6</t>
  </si>
  <si>
    <t xml:space="preserve">  66/4</t>
  </si>
  <si>
    <t xml:space="preserve">   8/4</t>
  </si>
  <si>
    <t xml:space="preserve">  17/7</t>
  </si>
  <si>
    <t xml:space="preserve">  26/14</t>
  </si>
  <si>
    <t xml:space="preserve"> 3.33,3</t>
  </si>
  <si>
    <t xml:space="preserve">  25/13</t>
  </si>
  <si>
    <t xml:space="preserve">  39/1</t>
  </si>
  <si>
    <t xml:space="preserve">  59/5</t>
  </si>
  <si>
    <t xml:space="preserve">  46/6</t>
  </si>
  <si>
    <t xml:space="preserve"> 3.35,3</t>
  </si>
  <si>
    <t xml:space="preserve"> 3.08,2</t>
  </si>
  <si>
    <t xml:space="preserve"> 2.35,8</t>
  </si>
  <si>
    <t xml:space="preserve">  41/2</t>
  </si>
  <si>
    <t xml:space="preserve">  45/1</t>
  </si>
  <si>
    <t xml:space="preserve"> 2.38,3</t>
  </si>
  <si>
    <t xml:space="preserve"> 3.36,0</t>
  </si>
  <si>
    <t xml:space="preserve"> 3.14,7</t>
  </si>
  <si>
    <t xml:space="preserve">  53/4</t>
  </si>
  <si>
    <t xml:space="preserve"> 2.46,1</t>
  </si>
  <si>
    <t xml:space="preserve"> 3.08,0</t>
  </si>
  <si>
    <t xml:space="preserve"> 2.47,1</t>
  </si>
  <si>
    <t xml:space="preserve"> 3.20,2</t>
  </si>
  <si>
    <t xml:space="preserve">  66/7</t>
  </si>
  <si>
    <t xml:space="preserve"> 2.35,0</t>
  </si>
  <si>
    <t xml:space="preserve"> 3.17,2</t>
  </si>
  <si>
    <t xml:space="preserve">  73/9</t>
  </si>
  <si>
    <t xml:space="preserve">  63/2</t>
  </si>
  <si>
    <t xml:space="preserve">  59/4</t>
  </si>
  <si>
    <t xml:space="preserve"> 2.36,8</t>
  </si>
  <si>
    <t xml:space="preserve"> 3.50,3</t>
  </si>
  <si>
    <t xml:space="preserve"> 3.15,3</t>
  </si>
  <si>
    <t xml:space="preserve">  47/1</t>
  </si>
  <si>
    <t xml:space="preserve">  48/2</t>
  </si>
  <si>
    <t>+ 1.19,2</t>
  </si>
  <si>
    <t xml:space="preserve">  58/4</t>
  </si>
  <si>
    <t xml:space="preserve">  87/10</t>
  </si>
  <si>
    <t xml:space="preserve"> 2.39,0</t>
  </si>
  <si>
    <t xml:space="preserve"> 3.48,5</t>
  </si>
  <si>
    <t xml:space="preserve"> 3.16,3</t>
  </si>
  <si>
    <t xml:space="preserve">  53/8</t>
  </si>
  <si>
    <t xml:space="preserve">  60/7</t>
  </si>
  <si>
    <t xml:space="preserve">  52/5</t>
  </si>
  <si>
    <t xml:space="preserve">  49/4</t>
  </si>
  <si>
    <t xml:space="preserve">  64/7</t>
  </si>
  <si>
    <t xml:space="preserve"> 2.36,6</t>
  </si>
  <si>
    <t xml:space="preserve"> 3.49,0</t>
  </si>
  <si>
    <t xml:space="preserve"> 3.22,5</t>
  </si>
  <si>
    <t xml:space="preserve">  63/8</t>
  </si>
  <si>
    <t>+ 1.24,9</t>
  </si>
  <si>
    <t xml:space="preserve">  63/10</t>
  </si>
  <si>
    <t xml:space="preserve">  65/11</t>
  </si>
  <si>
    <t xml:space="preserve"> 3.45,0</t>
  </si>
  <si>
    <t xml:space="preserve"> 3.17,4</t>
  </si>
  <si>
    <t xml:space="preserve">  74/9</t>
  </si>
  <si>
    <t xml:space="preserve"> 2.39,8</t>
  </si>
  <si>
    <t xml:space="preserve"> 3.48,7</t>
  </si>
  <si>
    <t xml:space="preserve"> 3.21,7</t>
  </si>
  <si>
    <t xml:space="preserve"> 2.38,8</t>
  </si>
  <si>
    <t xml:space="preserve"> 3.51,1</t>
  </si>
  <si>
    <t xml:space="preserve"> 3.22,1</t>
  </si>
  <si>
    <t xml:space="preserve">  52/8</t>
  </si>
  <si>
    <t xml:space="preserve">  71/8</t>
  </si>
  <si>
    <t xml:space="preserve">  81/12</t>
  </si>
  <si>
    <t xml:space="preserve">  68/9</t>
  </si>
  <si>
    <t xml:space="preserve">  61/9</t>
  </si>
  <si>
    <t xml:space="preserve">  72/10</t>
  </si>
  <si>
    <t xml:space="preserve">  77/5</t>
  </si>
  <si>
    <t xml:space="preserve">  68/4</t>
  </si>
  <si>
    <t xml:space="preserve"> 2.42,8</t>
  </si>
  <si>
    <t xml:space="preserve"> 3.57,9</t>
  </si>
  <si>
    <t xml:space="preserve"> 3.18,7</t>
  </si>
  <si>
    <t xml:space="preserve">  79/9</t>
  </si>
  <si>
    <t xml:space="preserve">  85/11</t>
  </si>
  <si>
    <t xml:space="preserve">  67/8</t>
  </si>
  <si>
    <t xml:space="preserve">  86/12</t>
  </si>
  <si>
    <t xml:space="preserve"> 2.48,0</t>
  </si>
  <si>
    <t>28.38,3</t>
  </si>
  <si>
    <t>+ 3.18,5</t>
  </si>
  <si>
    <t xml:space="preserve"> 41/4</t>
  </si>
  <si>
    <t xml:space="preserve">  66</t>
  </si>
  <si>
    <t>+ 1.32,4</t>
  </si>
  <si>
    <t xml:space="preserve">  61</t>
  </si>
  <si>
    <t xml:space="preserve">  70</t>
  </si>
  <si>
    <t xml:space="preserve"> 102</t>
  </si>
  <si>
    <t xml:space="preserve">  72</t>
  </si>
  <si>
    <t xml:space="preserve"> 128</t>
  </si>
  <si>
    <t xml:space="preserve">  65</t>
  </si>
  <si>
    <t>LK9F</t>
  </si>
  <si>
    <t xml:space="preserve">  95</t>
  </si>
  <si>
    <t>LK8S</t>
  </si>
  <si>
    <t xml:space="preserve">  82</t>
  </si>
  <si>
    <t>LK7F</t>
  </si>
  <si>
    <t xml:space="preserve">  15</t>
  </si>
  <si>
    <t xml:space="preserve"> 136</t>
  </si>
  <si>
    <t xml:space="preserve"> 139</t>
  </si>
  <si>
    <t xml:space="preserve"> 134</t>
  </si>
  <si>
    <t>28.31,4</t>
  </si>
  <si>
    <t>+ 3.11,6</t>
  </si>
  <si>
    <t>140</t>
  </si>
  <si>
    <t>AKP9</t>
  </si>
  <si>
    <t>2 min. hiljem</t>
  </si>
  <si>
    <t>Avg.speed of winner  84.87 km/h</t>
  </si>
  <si>
    <t xml:space="preserve">  85.92 km/h</t>
  </si>
  <si>
    <t xml:space="preserve">  85.62 km/h</t>
  </si>
  <si>
    <t xml:space="preserve">  80.00 km/h</t>
  </si>
  <si>
    <t xml:space="preserve">  81.93 km/h</t>
  </si>
  <si>
    <t xml:space="preserve">  75.59 km/h</t>
  </si>
  <si>
    <t xml:space="preserve">  79.42 km/h</t>
  </si>
  <si>
    <t xml:space="preserve">  78.98 km/h</t>
  </si>
  <si>
    <t xml:space="preserve">  75.53 km/h</t>
  </si>
  <si>
    <t xml:space="preserve">  73.89 km/h</t>
  </si>
  <si>
    <t xml:space="preserve"> 47 Mäesalu/Nōlvak</t>
  </si>
  <si>
    <t xml:space="preserve">  80.97 km/h</t>
  </si>
  <si>
    <t xml:space="preserve">  80.06 km/h</t>
  </si>
  <si>
    <t xml:space="preserve">  73.98 km/h</t>
  </si>
  <si>
    <t xml:space="preserve">  74.23 km/h</t>
  </si>
  <si>
    <t xml:space="preserve">  74.82 km/h</t>
  </si>
  <si>
    <t xml:space="preserve">  73.08 km/h</t>
  </si>
  <si>
    <t xml:space="preserve">  73.33 km/h</t>
  </si>
  <si>
    <t xml:space="preserve">  72.31 km/h</t>
  </si>
  <si>
    <t xml:space="preserve">  56.49 km/h</t>
  </si>
  <si>
    <t>124 Märss/Kruusma</t>
  </si>
  <si>
    <t>131 Silt/Volmsen</t>
  </si>
  <si>
    <t xml:space="preserve">  83.25 km/h</t>
  </si>
  <si>
    <t xml:space="preserve">  82.52 km/h</t>
  </si>
  <si>
    <t xml:space="preserve">  75.65 km/h</t>
  </si>
  <si>
    <t xml:space="preserve">  78.86 km/h</t>
  </si>
  <si>
    <t xml:space="preserve">  73.86 km/h</t>
  </si>
  <si>
    <t xml:space="preserve">  76.77 km/h</t>
  </si>
  <si>
    <t xml:space="preserve">  75.86 km/h</t>
  </si>
  <si>
    <t xml:space="preserve">  74.69 km/h</t>
  </si>
  <si>
    <t xml:space="preserve">  53.75 km/h</t>
  </si>
  <si>
    <t xml:space="preserve"> 39 Vaga/Teern</t>
  </si>
  <si>
    <t xml:space="preserve"> 84 Mihkels/Aal</t>
  </si>
  <si>
    <t>27.01,1</t>
  </si>
  <si>
    <t>29.38,9</t>
  </si>
  <si>
    <t>+ 4.19,1</t>
  </si>
  <si>
    <t>38.18,0</t>
  </si>
  <si>
    <t>+12.58,2</t>
  </si>
  <si>
    <t>28.33,4</t>
  </si>
  <si>
    <t>+ 3.13,6</t>
  </si>
  <si>
    <t xml:space="preserve">  50</t>
  </si>
  <si>
    <t xml:space="preserve">  39</t>
  </si>
  <si>
    <t xml:space="preserve">  53</t>
  </si>
  <si>
    <t xml:space="preserve">  44</t>
  </si>
  <si>
    <t xml:space="preserve">  52</t>
  </si>
  <si>
    <t xml:space="preserve">  55</t>
  </si>
  <si>
    <t xml:space="preserve"> 135</t>
  </si>
  <si>
    <t xml:space="preserve">  78</t>
  </si>
  <si>
    <t xml:space="preserve">  41</t>
  </si>
  <si>
    <t xml:space="preserve">  54</t>
  </si>
  <si>
    <t>Started   25 /  Finished   14</t>
  </si>
  <si>
    <t>Started   14 /  Finished   12</t>
  </si>
  <si>
    <t xml:space="preserve">  59</t>
  </si>
  <si>
    <t>Started   15 /  Finished   10</t>
  </si>
  <si>
    <t xml:space="preserve"> 105</t>
  </si>
  <si>
    <t xml:space="preserve">  68</t>
  </si>
  <si>
    <t>+ 0.01,9</t>
  </si>
  <si>
    <t xml:space="preserve"> 131</t>
  </si>
  <si>
    <t>+ 0.08,9</t>
  </si>
  <si>
    <t>Started   18 /  Finished   13</t>
  </si>
  <si>
    <t xml:space="preserve">  49</t>
  </si>
  <si>
    <t xml:space="preserve">  51</t>
  </si>
  <si>
    <t>+ 0.03,9</t>
  </si>
  <si>
    <t xml:space="preserve"> 125</t>
  </si>
  <si>
    <t>+ 0.12,8</t>
  </si>
  <si>
    <t>Started    5 /  Finished    4</t>
  </si>
  <si>
    <t xml:space="preserve"> 121</t>
  </si>
  <si>
    <t xml:space="preserve"> 122</t>
  </si>
  <si>
    <t>+ 0.00,9</t>
  </si>
  <si>
    <t xml:space="preserve">  98</t>
  </si>
  <si>
    <t>Started    8 /  Finished    6</t>
  </si>
  <si>
    <t xml:space="preserve">  36</t>
  </si>
  <si>
    <t xml:space="preserve">  33</t>
  </si>
  <si>
    <t>Jaanus Bōstrov</t>
  </si>
  <si>
    <t>+ 0.15,6</t>
  </si>
  <si>
    <t xml:space="preserve">  32</t>
  </si>
  <si>
    <t>+ 0.19,5</t>
  </si>
  <si>
    <t>Started   29 /  Finished   26</t>
  </si>
  <si>
    <t xml:space="preserve">  37</t>
  </si>
  <si>
    <t xml:space="preserve">  30</t>
  </si>
  <si>
    <t>+ 0.26,2</t>
  </si>
  <si>
    <t xml:space="preserve">  25</t>
  </si>
  <si>
    <t>Started    9 /  Finished    5</t>
  </si>
  <si>
    <t xml:space="preserve">  75</t>
  </si>
  <si>
    <t xml:space="preserve">  80</t>
  </si>
  <si>
    <t>+ 1.49,4</t>
  </si>
  <si>
    <t xml:space="preserve">  71</t>
  </si>
  <si>
    <t>+ 3.55,7</t>
  </si>
  <si>
    <t>Started    1 /  Finished    1</t>
  </si>
  <si>
    <t xml:space="preserve"> 140</t>
  </si>
  <si>
    <t xml:space="preserve"> 3.55,1</t>
  </si>
  <si>
    <t xml:space="preserve">  77/9</t>
  </si>
  <si>
    <t xml:space="preserve">  76/8</t>
  </si>
  <si>
    <t xml:space="preserve">  94/14</t>
  </si>
  <si>
    <t xml:space="preserve">  64/8</t>
  </si>
  <si>
    <t xml:space="preserve">  57/4</t>
  </si>
  <si>
    <t xml:space="preserve">  83/10</t>
  </si>
  <si>
    <t xml:space="preserve">  59/7</t>
  </si>
  <si>
    <t xml:space="preserve">  88/16</t>
  </si>
  <si>
    <t xml:space="preserve"> 3.54,8</t>
  </si>
  <si>
    <t xml:space="preserve"> 2.53,6</t>
  </si>
  <si>
    <t xml:space="preserve"> 3.25,0</t>
  </si>
  <si>
    <t xml:space="preserve">  89/11</t>
  </si>
  <si>
    <t xml:space="preserve">  82/10</t>
  </si>
  <si>
    <t xml:space="preserve">  95/15</t>
  </si>
  <si>
    <t xml:space="preserve">  82/14</t>
  </si>
  <si>
    <t xml:space="preserve">  88/4</t>
  </si>
  <si>
    <t xml:space="preserve">  89/4</t>
  </si>
  <si>
    <t xml:space="preserve"> 2.48,3</t>
  </si>
  <si>
    <t xml:space="preserve"> 4.04,8</t>
  </si>
  <si>
    <t xml:space="preserve"> 3.35,1</t>
  </si>
  <si>
    <t xml:space="preserve">  93/13</t>
  </si>
  <si>
    <t xml:space="preserve"> 2.53,9</t>
  </si>
  <si>
    <t xml:space="preserve"> 4.00,7</t>
  </si>
  <si>
    <t xml:space="preserve">  93/12</t>
  </si>
  <si>
    <t xml:space="preserve">  93/11</t>
  </si>
  <si>
    <t xml:space="preserve">  84/7</t>
  </si>
  <si>
    <t xml:space="preserve">  71/5</t>
  </si>
  <si>
    <t xml:space="preserve">  98/17</t>
  </si>
  <si>
    <t xml:space="preserve">  99/18</t>
  </si>
  <si>
    <t xml:space="preserve">  80/12</t>
  </si>
  <si>
    <t xml:space="preserve">  92/18</t>
  </si>
  <si>
    <t xml:space="preserve"> 104/5</t>
  </si>
  <si>
    <t xml:space="preserve">  90/17</t>
  </si>
  <si>
    <t xml:space="preserve">  98/21</t>
  </si>
  <si>
    <t xml:space="preserve"> 3.03,0</t>
  </si>
  <si>
    <t xml:space="preserve"> 4.21,4</t>
  </si>
  <si>
    <t xml:space="preserve"> 3.45,8</t>
  </si>
  <si>
    <t xml:space="preserve">  97/13</t>
  </si>
  <si>
    <t xml:space="preserve"> 100/22</t>
  </si>
  <si>
    <t xml:space="preserve"> 4.32,5</t>
  </si>
  <si>
    <t xml:space="preserve"> 3.54,0</t>
  </si>
  <si>
    <t xml:space="preserve"> 106/13</t>
  </si>
  <si>
    <t xml:space="preserve"> 110/19</t>
  </si>
  <si>
    <t xml:space="preserve">  89/16</t>
  </si>
  <si>
    <t xml:space="preserve"> 2.21,4</t>
  </si>
  <si>
    <t xml:space="preserve"> 3.20,9</t>
  </si>
  <si>
    <t>VÄLJASÖIT</t>
  </si>
  <si>
    <t xml:space="preserve"> 2.28,4</t>
  </si>
  <si>
    <t>TEHNILINE</t>
  </si>
  <si>
    <t xml:space="preserve"> 2.29,4</t>
  </si>
  <si>
    <t>MOOTOR</t>
  </si>
  <si>
    <t xml:space="preserve">  67/7</t>
  </si>
  <si>
    <t xml:space="preserve">  6</t>
  </si>
  <si>
    <t>AKP2</t>
  </si>
  <si>
    <t>12 min. hiljem</t>
  </si>
  <si>
    <t xml:space="preserve"> 39</t>
  </si>
  <si>
    <t>AKP3</t>
  </si>
  <si>
    <t>1 min. varem</t>
  </si>
  <si>
    <t xml:space="preserve">  23/10</t>
  </si>
  <si>
    <t xml:space="preserve">  43/15</t>
  </si>
  <si>
    <t xml:space="preserve">  64/6</t>
  </si>
  <si>
    <t xml:space="preserve">  45/7</t>
  </si>
  <si>
    <t xml:space="preserve">  47/6</t>
  </si>
  <si>
    <t xml:space="preserve">  79/2</t>
  </si>
  <si>
    <t xml:space="preserve">  49/3</t>
  </si>
  <si>
    <t xml:space="preserve">  59/3</t>
  </si>
  <si>
    <t xml:space="preserve">  60/4</t>
  </si>
  <si>
    <t xml:space="preserve">  75/11</t>
  </si>
  <si>
    <t xml:space="preserve">  68/2</t>
  </si>
  <si>
    <t xml:space="preserve">  90/11</t>
  </si>
  <si>
    <t xml:space="preserve">  61/7</t>
  </si>
  <si>
    <t xml:space="preserve">  65/10</t>
  </si>
  <si>
    <t xml:space="preserve">  58/6</t>
  </si>
  <si>
    <t xml:space="preserve">  77/10</t>
  </si>
  <si>
    <t xml:space="preserve"> 2.41,3</t>
  </si>
  <si>
    <t xml:space="preserve"> 3.47,1</t>
  </si>
  <si>
    <t xml:space="preserve">  76/9</t>
  </si>
  <si>
    <t xml:space="preserve">  84/12</t>
  </si>
  <si>
    <t xml:space="preserve">  62/9</t>
  </si>
  <si>
    <t xml:space="preserve">  73/10</t>
  </si>
  <si>
    <t xml:space="preserve">  71/4</t>
  </si>
  <si>
    <t xml:space="preserve">  81/10</t>
  </si>
  <si>
    <t xml:space="preserve">  88/11</t>
  </si>
  <si>
    <t xml:space="preserve">  70/10</t>
  </si>
  <si>
    <t xml:space="preserve">  80/10</t>
  </si>
  <si>
    <t xml:space="preserve">  86/10</t>
  </si>
  <si>
    <t xml:space="preserve"> 2.21,0</t>
  </si>
  <si>
    <t xml:space="preserve"> 3.56,2</t>
  </si>
  <si>
    <t xml:space="preserve"> 3.54,7</t>
  </si>
  <si>
    <t xml:space="preserve">  79/10</t>
  </si>
  <si>
    <t xml:space="preserve">  95/13</t>
  </si>
  <si>
    <t xml:space="preserve">  92/12</t>
  </si>
  <si>
    <t xml:space="preserve">  84/11</t>
  </si>
  <si>
    <t xml:space="preserve">  82/3</t>
  </si>
  <si>
    <t xml:space="preserve">  86/3</t>
  </si>
  <si>
    <t xml:space="preserve">  84/14</t>
  </si>
  <si>
    <t xml:space="preserve">  91/4</t>
  </si>
  <si>
    <t xml:space="preserve">  81/11</t>
  </si>
  <si>
    <t xml:space="preserve">  94/13</t>
  </si>
  <si>
    <t xml:space="preserve">  96/13</t>
  </si>
  <si>
    <t xml:space="preserve">  74/5</t>
  </si>
  <si>
    <t xml:space="preserve">  87/14</t>
  </si>
  <si>
    <t xml:space="preserve">  97/20</t>
  </si>
  <si>
    <t xml:space="preserve">  98/5</t>
  </si>
  <si>
    <t xml:space="preserve">  92/5</t>
  </si>
  <si>
    <t xml:space="preserve"> 100/14</t>
  </si>
  <si>
    <t xml:space="preserve"> 102/13</t>
  </si>
  <si>
    <t xml:space="preserve"> 103/24</t>
  </si>
  <si>
    <t xml:space="preserve"> 104/25</t>
  </si>
  <si>
    <t xml:space="preserve"> 108/14</t>
  </si>
  <si>
    <t xml:space="preserve"> 105/14</t>
  </si>
  <si>
    <t xml:space="preserve">  84/13</t>
  </si>
  <si>
    <t>KÄIGUKAST</t>
  </si>
  <si>
    <t xml:space="preserve"> 2.43,0</t>
  </si>
  <si>
    <t xml:space="preserve">  70/7</t>
  </si>
  <si>
    <t xml:space="preserve">  82/11</t>
  </si>
  <si>
    <t xml:space="preserve">  73/11</t>
  </si>
  <si>
    <t xml:space="preserve">  91/12</t>
  </si>
  <si>
    <t xml:space="preserve">  71/10</t>
  </si>
  <si>
    <t xml:space="preserve">  88/10</t>
  </si>
  <si>
    <t xml:space="preserve">  90/12</t>
  </si>
  <si>
    <t xml:space="preserve">  85/12</t>
  </si>
  <si>
    <t xml:space="preserve">  88/3</t>
  </si>
  <si>
    <t xml:space="preserve"> 107/6</t>
  </si>
  <si>
    <t xml:space="preserve"> 104/17</t>
  </si>
  <si>
    <t xml:space="preserve"> 100/5</t>
  </si>
  <si>
    <t xml:space="preserve"> 103/15</t>
  </si>
  <si>
    <t xml:space="preserve"> 108/21</t>
  </si>
  <si>
    <t xml:space="preserve"> 107/20</t>
  </si>
  <si>
    <t xml:space="preserve"> 111/26</t>
  </si>
  <si>
    <t xml:space="preserve"> 2.45,1</t>
  </si>
  <si>
    <t xml:space="preserve"> 3.49,5</t>
  </si>
  <si>
    <t xml:space="preserve"> 2.55,7</t>
  </si>
  <si>
    <t xml:space="preserve"> 4.05,5</t>
  </si>
  <si>
    <t>TAGASILD</t>
  </si>
  <si>
    <t xml:space="preserve"> 2.44,0</t>
  </si>
  <si>
    <t xml:space="preserve"> 3.21,2</t>
  </si>
  <si>
    <t xml:space="preserve"> 2.54,4</t>
  </si>
  <si>
    <t xml:space="preserve">  30/7</t>
  </si>
  <si>
    <t xml:space="preserve"> 2.27,4</t>
  </si>
  <si>
    <t xml:space="preserve"> 3.17,5</t>
  </si>
  <si>
    <t xml:space="preserve">  26/11</t>
  </si>
  <si>
    <t xml:space="preserve">  10/7</t>
  </si>
  <si>
    <t xml:space="preserve"> 3.18,4</t>
  </si>
  <si>
    <t xml:space="preserve"> 2.59,0</t>
  </si>
  <si>
    <t xml:space="preserve">  14/9</t>
  </si>
  <si>
    <t xml:space="preserve"> 3.19,7</t>
  </si>
  <si>
    <t xml:space="preserve"> 2.52,8</t>
  </si>
  <si>
    <t xml:space="preserve">  15/12</t>
  </si>
  <si>
    <t xml:space="preserve">  32/16</t>
  </si>
  <si>
    <t xml:space="preserve">  50/19</t>
  </si>
  <si>
    <t xml:space="preserve">  23/4</t>
  </si>
  <si>
    <t xml:space="preserve">  57/10</t>
  </si>
  <si>
    <t xml:space="preserve">  13/11</t>
  </si>
  <si>
    <t xml:space="preserve">  20/14</t>
  </si>
  <si>
    <t xml:space="preserve">  19/13</t>
  </si>
  <si>
    <t xml:space="preserve"> 2.27,5</t>
  </si>
  <si>
    <t xml:space="preserve"> 3.28,6</t>
  </si>
  <si>
    <t xml:space="preserve"> 2.59,4</t>
  </si>
  <si>
    <t xml:space="preserve">  29/6</t>
  </si>
  <si>
    <t xml:space="preserve">  21/15</t>
  </si>
  <si>
    <t xml:space="preserve">  26/5</t>
  </si>
  <si>
    <t xml:space="preserve"> 2.26,4</t>
  </si>
  <si>
    <t xml:space="preserve"> 3.25,2</t>
  </si>
  <si>
    <t xml:space="preserve"> 2.34,0</t>
  </si>
  <si>
    <t xml:space="preserve"> 3.34,3</t>
  </si>
  <si>
    <t xml:space="preserve"> 3.04,8</t>
  </si>
  <si>
    <t xml:space="preserve">  43/18</t>
  </si>
  <si>
    <t xml:space="preserve">  34/19</t>
  </si>
  <si>
    <t xml:space="preserve">  30/17</t>
  </si>
  <si>
    <t xml:space="preserve">  69/12</t>
  </si>
  <si>
    <t xml:space="preserve">  40/8</t>
  </si>
  <si>
    <t xml:space="preserve">  35/1</t>
  </si>
  <si>
    <t xml:space="preserve">  53/20</t>
  </si>
  <si>
    <t xml:space="preserve">  33/18</t>
  </si>
  <si>
    <t xml:space="preserve">  32/17</t>
  </si>
  <si>
    <t xml:space="preserve">  47/22</t>
  </si>
  <si>
    <t xml:space="preserve">  30/15</t>
  </si>
  <si>
    <t xml:space="preserve">  76/23</t>
  </si>
  <si>
    <t xml:space="preserve">  75/6</t>
  </si>
  <si>
    <t xml:space="preserve">  44/3</t>
  </si>
  <si>
    <t xml:space="preserve"> 2.34,3</t>
  </si>
  <si>
    <t xml:space="preserve"> 3.35,6</t>
  </si>
  <si>
    <t xml:space="preserve">  38/2</t>
  </si>
  <si>
    <t xml:space="preserve">  66/3</t>
  </si>
  <si>
    <t xml:space="preserve">  31/1</t>
  </si>
  <si>
    <t xml:space="preserve">  69/5</t>
  </si>
  <si>
    <t xml:space="preserve">  64/21</t>
  </si>
  <si>
    <t xml:space="preserve">  54/22</t>
  </si>
  <si>
    <t xml:space="preserve">  82/23</t>
  </si>
  <si>
    <t xml:space="preserve">  37/20</t>
  </si>
  <si>
    <t xml:space="preserve">  38/20</t>
  </si>
  <si>
    <t xml:space="preserve">  56/6</t>
  </si>
  <si>
    <t xml:space="preserve">  55/1</t>
  </si>
  <si>
    <t xml:space="preserve">  36/2</t>
  </si>
  <si>
    <t xml:space="preserve">  65/7</t>
  </si>
  <si>
    <t xml:space="preserve">  51/4</t>
  </si>
  <si>
    <t xml:space="preserve">  63/5</t>
  </si>
  <si>
    <t xml:space="preserve">  89/24</t>
  </si>
  <si>
    <t xml:space="preserve">  37/19</t>
  </si>
  <si>
    <t xml:space="preserve">  91/11</t>
  </si>
  <si>
    <t xml:space="preserve">  93/2</t>
  </si>
  <si>
    <t xml:space="preserve">  49/1</t>
  </si>
  <si>
    <t xml:space="preserve">  41/1</t>
  </si>
  <si>
    <t xml:space="preserve">  63/6</t>
  </si>
  <si>
    <t xml:space="preserve">  72/8</t>
  </si>
  <si>
    <t xml:space="preserve">  59/2</t>
  </si>
  <si>
    <t xml:space="preserve">  49/11</t>
  </si>
  <si>
    <t xml:space="preserve">  85/10</t>
  </si>
  <si>
    <t xml:space="preserve">  70/3</t>
  </si>
  <si>
    <t xml:space="preserve">  73/2</t>
  </si>
  <si>
    <t xml:space="preserve">  45/3</t>
  </si>
  <si>
    <t xml:space="preserve">  58/1</t>
  </si>
  <si>
    <t xml:space="preserve">  58/2</t>
  </si>
  <si>
    <t xml:space="preserve">  69/4</t>
  </si>
  <si>
    <t xml:space="preserve">  54/4</t>
  </si>
  <si>
    <t xml:space="preserve">  71/7</t>
  </si>
  <si>
    <t xml:space="preserve">  62/5</t>
  </si>
  <si>
    <t xml:space="preserve">  72/6</t>
  </si>
  <si>
    <t xml:space="preserve">  85/8</t>
  </si>
  <si>
    <t xml:space="preserve">  74/7</t>
  </si>
  <si>
    <t xml:space="preserve">  76/10</t>
  </si>
  <si>
    <t xml:space="preserve">  68/6</t>
  </si>
  <si>
    <t xml:space="preserve">  81/4</t>
  </si>
  <si>
    <t xml:space="preserve">  99/13</t>
  </si>
  <si>
    <t xml:space="preserve">  80/9</t>
  </si>
  <si>
    <t xml:space="preserve">  88/12</t>
  </si>
  <si>
    <t xml:space="preserve">  98/6</t>
  </si>
  <si>
    <t xml:space="preserve">  82/4</t>
  </si>
  <si>
    <t xml:space="preserve">  94/24</t>
  </si>
  <si>
    <t xml:space="preserve">  70/23</t>
  </si>
  <si>
    <t xml:space="preserve"> 2.48,2</t>
  </si>
  <si>
    <t xml:space="preserve"> 3.51,4</t>
  </si>
  <si>
    <t xml:space="preserve"> 104/11</t>
  </si>
  <si>
    <t xml:space="preserve">  78/9</t>
  </si>
  <si>
    <t xml:space="preserve">  78/8</t>
  </si>
  <si>
    <t xml:space="preserve">  87/9</t>
  </si>
  <si>
    <t xml:space="preserve">  83/11</t>
  </si>
  <si>
    <t xml:space="preserve">  96/12</t>
  </si>
  <si>
    <t xml:space="preserve"> 105/12</t>
  </si>
  <si>
    <t xml:space="preserve">  94/12</t>
  </si>
  <si>
    <t xml:space="preserve">  85/9</t>
  </si>
  <si>
    <t xml:space="preserve"> 2.30,8</t>
  </si>
  <si>
    <t xml:space="preserve"> 3.59,9</t>
  </si>
  <si>
    <t xml:space="preserve">  99/12</t>
  </si>
  <si>
    <t xml:space="preserve"> 109/11</t>
  </si>
  <si>
    <t xml:space="preserve">  98/13</t>
  </si>
  <si>
    <t xml:space="preserve">  92/11</t>
  </si>
  <si>
    <t xml:space="preserve"> 116/15</t>
  </si>
  <si>
    <t xml:space="preserve">  75/8</t>
  </si>
  <si>
    <t xml:space="preserve">  67/4</t>
  </si>
  <si>
    <t xml:space="preserve"> 2.46,9</t>
  </si>
  <si>
    <t xml:space="preserve"> 3.51,8</t>
  </si>
  <si>
    <t xml:space="preserve"> 3.29,0</t>
  </si>
  <si>
    <t xml:space="preserve"> 101/10</t>
  </si>
  <si>
    <t xml:space="preserve"> 103/16</t>
  </si>
  <si>
    <t xml:space="preserve"> 2.49,8</t>
  </si>
  <si>
    <t xml:space="preserve"> 3.58,7</t>
  </si>
  <si>
    <t xml:space="preserve"> 102/14</t>
  </si>
  <si>
    <t xml:space="preserve">  97/6</t>
  </si>
  <si>
    <t xml:space="preserve">  90/5</t>
  </si>
  <si>
    <t xml:space="preserve">  95/5</t>
  </si>
  <si>
    <t xml:space="preserve"> 121/12</t>
  </si>
  <si>
    <t xml:space="preserve"> 2.53,0</t>
  </si>
  <si>
    <t xml:space="preserve"> 3.53,2</t>
  </si>
  <si>
    <t xml:space="preserve"> 3.26,5</t>
  </si>
  <si>
    <t xml:space="preserve">  87/11</t>
  </si>
  <si>
    <t xml:space="preserve"> 113/14</t>
  </si>
  <si>
    <t xml:space="preserve"> 106/12</t>
  </si>
  <si>
    <t xml:space="preserve">  68/10</t>
  </si>
  <si>
    <t xml:space="preserve"> 109/15</t>
  </si>
  <si>
    <t xml:space="preserve">  97/3</t>
  </si>
  <si>
    <t xml:space="preserve"> 104/3</t>
  </si>
  <si>
    <t xml:space="preserve"> 100/3</t>
  </si>
  <si>
    <t xml:space="preserve"> 117/16</t>
  </si>
  <si>
    <t xml:space="preserve"> 107/4</t>
  </si>
  <si>
    <t xml:space="preserve"> 109/4</t>
  </si>
  <si>
    <t xml:space="preserve"> 104/4</t>
  </si>
  <si>
    <t xml:space="preserve"> 110/13</t>
  </si>
  <si>
    <t xml:space="preserve"> 108/13</t>
  </si>
  <si>
    <t xml:space="preserve"> 110/8</t>
  </si>
  <si>
    <t xml:space="preserve"> 102/6</t>
  </si>
  <si>
    <t xml:space="preserve"> 111/6</t>
  </si>
  <si>
    <t xml:space="preserve"> 115/16</t>
  </si>
  <si>
    <t xml:space="preserve"> 113/15</t>
  </si>
  <si>
    <t xml:space="preserve"> 103/7</t>
  </si>
  <si>
    <t xml:space="preserve"> 123/6</t>
  </si>
  <si>
    <t xml:space="preserve">  87/5</t>
  </si>
  <si>
    <t xml:space="preserve"> 117/9</t>
  </si>
  <si>
    <t xml:space="preserve"> 112/7</t>
  </si>
  <si>
    <t xml:space="preserve"> 120/18</t>
  </si>
  <si>
    <t xml:space="preserve"> 107/16</t>
  </si>
  <si>
    <t xml:space="preserve"> 101/14</t>
  </si>
  <si>
    <t xml:space="preserve"> 112/13</t>
  </si>
  <si>
    <t xml:space="preserve"> 114/19</t>
  </si>
  <si>
    <t xml:space="preserve"> 121/19</t>
  </si>
  <si>
    <t xml:space="preserve"> 107/18</t>
  </si>
  <si>
    <t xml:space="preserve"> 112/18</t>
  </si>
  <si>
    <t xml:space="preserve"> 112/20</t>
  </si>
  <si>
    <t xml:space="preserve"> 126/5</t>
  </si>
  <si>
    <t xml:space="preserve"> 116/5</t>
  </si>
  <si>
    <t xml:space="preserve"> 106/5</t>
  </si>
  <si>
    <t xml:space="preserve"> 127/23</t>
  </si>
  <si>
    <t xml:space="preserve"> 118/21</t>
  </si>
  <si>
    <t xml:space="preserve"> 105/17</t>
  </si>
  <si>
    <t xml:space="preserve"> 118/17</t>
  </si>
  <si>
    <t xml:space="preserve"> 119/22</t>
  </si>
  <si>
    <t xml:space="preserve"> 114/21</t>
  </si>
  <si>
    <t xml:space="preserve"> 119/17</t>
  </si>
  <si>
    <t xml:space="preserve"> 122/16</t>
  </si>
  <si>
    <t xml:space="preserve"> 117/15</t>
  </si>
  <si>
    <t xml:space="preserve"> 2.58,9</t>
  </si>
  <si>
    <t xml:space="preserve"> 4.00,8</t>
  </si>
  <si>
    <t xml:space="preserve"> 4.01,6</t>
  </si>
  <si>
    <t xml:space="preserve"> 0.10</t>
  </si>
  <si>
    <t xml:space="preserve"> 114/14</t>
  </si>
  <si>
    <t xml:space="preserve"> 122/26</t>
  </si>
  <si>
    <t xml:space="preserve"> 124/22</t>
  </si>
  <si>
    <t xml:space="preserve"> 120/23</t>
  </si>
  <si>
    <t xml:space="preserve"> 118/24</t>
  </si>
  <si>
    <t xml:space="preserve"> 128/24</t>
  </si>
  <si>
    <t xml:space="preserve"> 121/24</t>
  </si>
  <si>
    <t xml:space="preserve"> 115/22</t>
  </si>
  <si>
    <t xml:space="preserve"> 123/21</t>
  </si>
  <si>
    <t xml:space="preserve"> 124/25</t>
  </si>
  <si>
    <t xml:space="preserve"> 119/25</t>
  </si>
  <si>
    <t xml:space="preserve"> 125/18</t>
  </si>
  <si>
    <t xml:space="preserve"> 126/17</t>
  </si>
  <si>
    <t xml:space="preserve"> 120/16</t>
  </si>
  <si>
    <t xml:space="preserve"> 129/25</t>
  </si>
  <si>
    <t xml:space="preserve"> 125/26</t>
  </si>
  <si>
    <t xml:space="preserve"> 116/23</t>
  </si>
  <si>
    <t xml:space="preserve"> 131/27</t>
  </si>
  <si>
    <t xml:space="preserve"> 115/20</t>
  </si>
  <si>
    <t xml:space="preserve"> 100/7</t>
  </si>
  <si>
    <t xml:space="preserve"> 105/7</t>
  </si>
  <si>
    <t xml:space="preserve"> 124/8</t>
  </si>
  <si>
    <t xml:space="preserve"> 130/26</t>
  </si>
  <si>
    <t xml:space="preserve"> 127/27</t>
  </si>
  <si>
    <t xml:space="preserve"> 123/27</t>
  </si>
  <si>
    <t xml:space="preserve"> 132/25</t>
  </si>
  <si>
    <t xml:space="preserve">  28/16</t>
  </si>
  <si>
    <t xml:space="preserve"> 133/28</t>
  </si>
  <si>
    <t xml:space="preserve"> 108/17</t>
  </si>
  <si>
    <t xml:space="preserve"> 111/9</t>
  </si>
  <si>
    <t xml:space="preserve"> 111/8</t>
  </si>
  <si>
    <t xml:space="preserve">  81/7</t>
  </si>
  <si>
    <t xml:space="preserve">  27/12</t>
  </si>
  <si>
    <t xml:space="preserve">  29/14</t>
  </si>
  <si>
    <t>LK1</t>
  </si>
  <si>
    <t>Puude</t>
  </si>
  <si>
    <t>LK2</t>
  </si>
  <si>
    <t>LK3</t>
  </si>
  <si>
    <t xml:space="preserve">  4</t>
  </si>
  <si>
    <t>AKP1</t>
  </si>
  <si>
    <t>1 min. hiljem</t>
  </si>
  <si>
    <t>Otse</t>
  </si>
  <si>
    <t>Valestart</t>
  </si>
  <si>
    <t>LK4</t>
  </si>
  <si>
    <t xml:space="preserve"> 2.51,6</t>
  </si>
  <si>
    <t xml:space="preserve"> 2.16,8</t>
  </si>
  <si>
    <t xml:space="preserve"> 2.57,3</t>
  </si>
  <si>
    <t xml:space="preserve"> 2.19,2</t>
  </si>
  <si>
    <t xml:space="preserve"> 3.16,0</t>
  </si>
  <si>
    <t xml:space="preserve"> 2.52,9</t>
  </si>
  <si>
    <t xml:space="preserve"> 2.16,9</t>
  </si>
  <si>
    <t xml:space="preserve"> 3.22,4</t>
  </si>
  <si>
    <t xml:space="preserve"> 2.19,7</t>
  </si>
  <si>
    <t xml:space="preserve"> 2.59,5</t>
  </si>
  <si>
    <t xml:space="preserve"> 2.26,9</t>
  </si>
  <si>
    <t xml:space="preserve"> 3.23,1</t>
  </si>
  <si>
    <t xml:space="preserve"> 2.57,5</t>
  </si>
  <si>
    <t xml:space="preserve"> 0.30</t>
  </si>
  <si>
    <t xml:space="preserve"> 2.26,0</t>
  </si>
  <si>
    <t xml:space="preserve"> 3.29,6</t>
  </si>
  <si>
    <t xml:space="preserve"> 3.00,6</t>
  </si>
  <si>
    <t xml:space="preserve"> 2.25,3</t>
  </si>
  <si>
    <t xml:space="preserve"> 3.28,9</t>
  </si>
  <si>
    <t xml:space="preserve"> 2.21,2</t>
  </si>
  <si>
    <t xml:space="preserve"> 3.26,9</t>
  </si>
  <si>
    <t xml:space="preserve"> 2.57,8</t>
  </si>
  <si>
    <t xml:space="preserve">   9/5</t>
  </si>
  <si>
    <t xml:space="preserve"> 2.22,9</t>
  </si>
  <si>
    <t xml:space="preserve"> 2.52,7</t>
  </si>
  <si>
    <t xml:space="preserve"> 3.28,5</t>
  </si>
  <si>
    <t xml:space="preserve"> 3.04,6</t>
  </si>
  <si>
    <t xml:space="preserve"> 2.25,7</t>
  </si>
  <si>
    <t xml:space="preserve"> 3.03,6</t>
  </si>
  <si>
    <t xml:space="preserve"> 2.30,5</t>
  </si>
  <si>
    <t xml:space="preserve"> 3.33,2</t>
  </si>
  <si>
    <t xml:space="preserve"> 2.29,9</t>
  </si>
  <si>
    <t xml:space="preserve"> 3.33,7</t>
  </si>
  <si>
    <t xml:space="preserve"> 3.08,6</t>
  </si>
  <si>
    <t xml:space="preserve"> 2.20,2</t>
  </si>
  <si>
    <t xml:space="preserve"> 2.53,8</t>
  </si>
  <si>
    <t xml:space="preserve"> 1.20</t>
  </si>
  <si>
    <t xml:space="preserve"> 2.28,6</t>
  </si>
  <si>
    <t xml:space="preserve"> 3.10,0</t>
  </si>
  <si>
    <t xml:space="preserve"> 3.39,1</t>
  </si>
  <si>
    <t xml:space="preserve"> 3.12,5</t>
  </si>
  <si>
    <t xml:space="preserve"> 2.20,0</t>
  </si>
  <si>
    <t xml:space="preserve"> 3.31,8</t>
  </si>
  <si>
    <t xml:space="preserve"> 2.57,9</t>
  </si>
  <si>
    <t xml:space="preserve"> 2.34,9</t>
  </si>
  <si>
    <t xml:space="preserve"> 3.43,0</t>
  </si>
  <si>
    <t xml:space="preserve"> 3.19,5</t>
  </si>
  <si>
    <t xml:space="preserve"> 3.16,7</t>
  </si>
  <si>
    <t xml:space="preserve"> 2.37,1</t>
  </si>
  <si>
    <t xml:space="preserve"> 3.16,1</t>
  </si>
  <si>
    <t xml:space="preserve"> 3.45,9</t>
  </si>
  <si>
    <t xml:space="preserve"> 3.40,5</t>
  </si>
  <si>
    <t xml:space="preserve"> 3.14,2</t>
  </si>
  <si>
    <t xml:space="preserve"> 2.45,6</t>
  </si>
  <si>
    <t xml:space="preserve"> 3.58,3</t>
  </si>
  <si>
    <t xml:space="preserve"> 2.43,1</t>
  </si>
  <si>
    <t xml:space="preserve"> 3.55,0</t>
  </si>
  <si>
    <t xml:space="preserve"> 3.17,6</t>
  </si>
  <si>
    <t xml:space="preserve"> 2.39,2</t>
  </si>
  <si>
    <t xml:space="preserve"> 3.45,3</t>
  </si>
  <si>
    <t xml:space="preserve">  27/5</t>
  </si>
  <si>
    <t xml:space="preserve"> 2.42,1</t>
  </si>
  <si>
    <t xml:space="preserve"> 3.20,8</t>
  </si>
  <si>
    <t xml:space="preserve"> 2.33,5</t>
  </si>
  <si>
    <t xml:space="preserve"> 3.43,2</t>
  </si>
  <si>
    <t xml:space="preserve"> 3.18,3</t>
  </si>
  <si>
    <t xml:space="preserve"> 4.52,7</t>
  </si>
  <si>
    <t>+ 3.48,6</t>
  </si>
  <si>
    <t xml:space="preserve"> 2.45,2</t>
  </si>
  <si>
    <t xml:space="preserve"> 3.49,1</t>
  </si>
  <si>
    <t xml:space="preserve"> 2.41,1</t>
  </si>
  <si>
    <t xml:space="preserve"> 3.49,3</t>
  </si>
  <si>
    <t xml:space="preserve">  34/8</t>
  </si>
  <si>
    <t xml:space="preserve"> 2.29,1</t>
  </si>
  <si>
    <t xml:space="preserve"> 3.39,0</t>
  </si>
  <si>
    <t xml:space="preserve"> 3.59,0</t>
  </si>
  <si>
    <t xml:space="preserve"> 3.30,2</t>
  </si>
  <si>
    <t xml:space="preserve"> 2.43,7</t>
  </si>
  <si>
    <t xml:space="preserve"> 3.46,8</t>
  </si>
  <si>
    <t xml:space="preserve"> 1.10</t>
  </si>
  <si>
    <t xml:space="preserve"> 2.55,0</t>
  </si>
  <si>
    <t xml:space="preserve"> 3.32,0</t>
  </si>
  <si>
    <t xml:space="preserve"> 4.02,3</t>
  </si>
  <si>
    <t xml:space="preserve"> 3.31,3</t>
  </si>
  <si>
    <t xml:space="preserve"> 4.05,3</t>
  </si>
  <si>
    <t xml:space="preserve"> 3.33,5</t>
  </si>
  <si>
    <t xml:space="preserve"> 3.04,9</t>
  </si>
  <si>
    <t xml:space="preserve"> 4.07,9</t>
  </si>
  <si>
    <t xml:space="preserve"> 3.41,4</t>
  </si>
  <si>
    <t xml:space="preserve"> 4.15,3</t>
  </si>
  <si>
    <t xml:space="preserve"> 3.42,0</t>
  </si>
  <si>
    <t xml:space="preserve"> 2.44,1</t>
  </si>
  <si>
    <t xml:space="preserve"> 3.15,0</t>
  </si>
  <si>
    <t xml:space="preserve"> 0.40</t>
  </si>
  <si>
    <t xml:space="preserve"> 4.17,0</t>
  </si>
  <si>
    <t xml:space="preserve"> 3.32,4</t>
  </si>
  <si>
    <t xml:space="preserve"> 4.08,1</t>
  </si>
  <si>
    <t xml:space="preserve"> 3.35,2</t>
  </si>
  <si>
    <t xml:space="preserve">  44/21</t>
  </si>
  <si>
    <t xml:space="preserve"> 3.07,6</t>
  </si>
  <si>
    <t xml:space="preserve"> 4.14,2</t>
  </si>
  <si>
    <t xml:space="preserve"> 3.41,2</t>
  </si>
  <si>
    <t xml:space="preserve"> 6.12,9</t>
  </si>
  <si>
    <t xml:space="preserve"> 3.45,1</t>
  </si>
  <si>
    <t xml:space="preserve"> 3.22,2</t>
  </si>
  <si>
    <t xml:space="preserve"> 4.37,6</t>
  </si>
  <si>
    <t xml:space="preserve"> 1.30</t>
  </si>
  <si>
    <t xml:space="preserve"> 3.55,9</t>
  </si>
  <si>
    <t xml:space="preserve"> 3.38,5</t>
  </si>
  <si>
    <t xml:space="preserve"> 2.58,7</t>
  </si>
  <si>
    <t xml:space="preserve"> 4.27,1</t>
  </si>
  <si>
    <t xml:space="preserve">  44/1</t>
  </si>
  <si>
    <t xml:space="preserve"> 2.35,9</t>
  </si>
  <si>
    <t>LK5</t>
  </si>
  <si>
    <t xml:space="preserve"> 2.21,3</t>
  </si>
  <si>
    <t xml:space="preserve"> 2.53,1</t>
  </si>
  <si>
    <t xml:space="preserve"> 2.24,7</t>
  </si>
  <si>
    <t xml:space="preserve"> 3.24,8</t>
  </si>
  <si>
    <t xml:space="preserve">  7/3</t>
  </si>
  <si>
    <t xml:space="preserve">  8/4</t>
  </si>
  <si>
    <t xml:space="preserve">  9/5</t>
  </si>
  <si>
    <t xml:space="preserve"> 3.25,8</t>
  </si>
  <si>
    <t xml:space="preserve"> 2.20,8</t>
  </si>
  <si>
    <t xml:space="preserve"> 3.06,4</t>
  </si>
  <si>
    <t xml:space="preserve"> 3.33,0</t>
  </si>
  <si>
    <t xml:space="preserve"> 2.33,0</t>
  </si>
  <si>
    <t xml:space="preserve"> 3.06,0</t>
  </si>
  <si>
    <t xml:space="preserve"> 2.25,2</t>
  </si>
  <si>
    <t xml:space="preserve"> 3.29,5</t>
  </si>
  <si>
    <t xml:space="preserve"> 0.50</t>
  </si>
  <si>
    <t xml:space="preserve"> 2.26,8</t>
  </si>
  <si>
    <t xml:space="preserve"> 3.50,2</t>
  </si>
  <si>
    <t xml:space="preserve"> 3.10,6</t>
  </si>
  <si>
    <t xml:space="preserve"> 3.04,5</t>
  </si>
  <si>
    <t xml:space="preserve"> 2.33,7</t>
  </si>
  <si>
    <t xml:space="preserve"> 3.37,8</t>
  </si>
  <si>
    <t xml:space="preserve"> 3.10,1</t>
  </si>
  <si>
    <t xml:space="preserve">  37/2</t>
  </si>
  <si>
    <t xml:space="preserve"> 2.29,0</t>
  </si>
  <si>
    <t xml:space="preserve"> 3.36,9</t>
  </si>
  <si>
    <t xml:space="preserve"> 3.12,9</t>
  </si>
  <si>
    <t xml:space="preserve">  40/2</t>
  </si>
  <si>
    <t xml:space="preserve"> 2.30,6</t>
  </si>
  <si>
    <t xml:space="preserve"> 3.11,0</t>
  </si>
  <si>
    <t xml:space="preserve"> 2.32,7</t>
  </si>
  <si>
    <t xml:space="preserve"> 3.40,2</t>
  </si>
  <si>
    <t xml:space="preserve"> 3.09,8</t>
  </si>
  <si>
    <t xml:space="preserve">  57/5</t>
  </si>
  <si>
    <t xml:space="preserve"> 2.31,9</t>
  </si>
  <si>
    <t xml:space="preserve"> 3.49,6</t>
  </si>
  <si>
    <t xml:space="preserve"> 3.15,5</t>
  </si>
  <si>
    <t xml:space="preserve"> 3.44,2</t>
  </si>
  <si>
    <t xml:space="preserve"> 2.24,3</t>
  </si>
  <si>
    <t xml:space="preserve"> 3.04,7</t>
  </si>
  <si>
    <t xml:space="preserve"> 3.13,0</t>
  </si>
  <si>
    <t xml:space="preserve"> 2.25,4</t>
  </si>
  <si>
    <t xml:space="preserve"> 4.06,3</t>
  </si>
  <si>
    <t xml:space="preserve"> 3.08,3</t>
  </si>
  <si>
    <t xml:space="preserve"> 1.00</t>
  </si>
  <si>
    <t xml:space="preserve"> 3.42,7</t>
  </si>
  <si>
    <t>+ 2.38,9</t>
  </si>
  <si>
    <t xml:space="preserve"> 2.35,4</t>
  </si>
  <si>
    <t xml:space="preserve">  54/7</t>
  </si>
  <si>
    <t xml:space="preserve"> 2.37,7</t>
  </si>
  <si>
    <t xml:space="preserve"> 3.43,6</t>
  </si>
  <si>
    <t xml:space="preserve">  58/8</t>
  </si>
  <si>
    <t>+ 2.46,3</t>
  </si>
  <si>
    <t xml:space="preserve"> 3.35,8</t>
  </si>
  <si>
    <t xml:space="preserve"> 3.10,3</t>
  </si>
  <si>
    <t xml:space="preserve"> 2.34,1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</si>
</sst>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F400]h:mm:ss\ AM/PM"/>
    <numFmt numFmtId="179" formatCode="[$-425]d\.\ mmmm\ yyyy&quot;. a.&quot;"/>
  </numFmts>
  <fonts count="6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 Black"/>
      <family val="2"/>
    </font>
    <font>
      <b/>
      <i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i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i/>
      <sz val="7"/>
      <color indexed="9"/>
      <name val="Arial"/>
      <family val="2"/>
    </font>
    <font>
      <i/>
      <sz val="7"/>
      <name val="Arial"/>
      <family val="2"/>
    </font>
    <font>
      <i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0" fillId="31" borderId="7" applyNumberFormat="0" applyFont="0" applyAlignment="0" applyProtection="0"/>
    <xf numFmtId="0" fontId="65" fillId="26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0" fillId="32" borderId="12" xfId="0" applyFill="1" applyBorder="1" applyAlignment="1">
      <alignment/>
    </xf>
    <xf numFmtId="49" fontId="8" fillId="32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NumberFormat="1" applyAlignment="1">
      <alignment/>
    </xf>
    <xf numFmtId="49" fontId="7" fillId="33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right"/>
    </xf>
    <xf numFmtId="49" fontId="12" fillId="0" borderId="16" xfId="0" applyNumberFormat="1" applyFont="1" applyBorder="1" applyAlignment="1">
      <alignment/>
    </xf>
    <xf numFmtId="49" fontId="11" fillId="0" borderId="16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right"/>
    </xf>
    <xf numFmtId="49" fontId="12" fillId="0" borderId="17" xfId="0" applyNumberFormat="1" applyFont="1" applyBorder="1" applyAlignment="1">
      <alignment/>
    </xf>
    <xf numFmtId="49" fontId="11" fillId="0" borderId="17" xfId="0" applyNumberFormat="1" applyFont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NumberFormat="1" applyFill="1" applyAlignment="1">
      <alignment/>
    </xf>
    <xf numFmtId="0" fontId="2" fillId="33" borderId="0" xfId="0" applyNumberFormat="1" applyFont="1" applyFill="1" applyAlignment="1">
      <alignment horizontal="right"/>
    </xf>
    <xf numFmtId="0" fontId="0" fillId="33" borderId="0" xfId="0" applyFill="1" applyAlignment="1">
      <alignment horizontal="center"/>
    </xf>
    <xf numFmtId="0" fontId="5" fillId="33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/>
    </xf>
    <xf numFmtId="0" fontId="4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left"/>
    </xf>
    <xf numFmtId="0" fontId="3" fillId="34" borderId="10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right"/>
    </xf>
    <xf numFmtId="49" fontId="2" fillId="32" borderId="18" xfId="0" applyNumberFormat="1" applyFont="1" applyFill="1" applyBorder="1" applyAlignment="1">
      <alignment horizontal="center"/>
    </xf>
    <xf numFmtId="49" fontId="2" fillId="32" borderId="12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49" fontId="17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49" fontId="17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center" vertical="center"/>
    </xf>
    <xf numFmtId="0" fontId="15" fillId="35" borderId="0" xfId="0" applyFont="1" applyFill="1" applyAlignment="1">
      <alignment/>
    </xf>
    <xf numFmtId="0" fontId="15" fillId="35" borderId="0" xfId="0" applyFont="1" applyFill="1" applyAlignment="1">
      <alignment vertical="center"/>
    </xf>
    <xf numFmtId="0" fontId="2" fillId="36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vertical="center"/>
    </xf>
    <xf numFmtId="49" fontId="3" fillId="34" borderId="16" xfId="0" applyNumberFormat="1" applyFont="1" applyFill="1" applyBorder="1" applyAlignment="1">
      <alignment horizontal="left" vertical="center"/>
    </xf>
    <xf numFmtId="0" fontId="0" fillId="35" borderId="13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0" fontId="19" fillId="33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2" fillId="34" borderId="21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9" xfId="0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/>
    </xf>
    <xf numFmtId="0" fontId="15" fillId="33" borderId="0" xfId="0" applyFont="1" applyFill="1" applyAlignment="1">
      <alignment/>
    </xf>
    <xf numFmtId="0" fontId="3" fillId="37" borderId="14" xfId="0" applyNumberFormat="1" applyFont="1" applyFill="1" applyBorder="1" applyAlignment="1">
      <alignment horizontal="right"/>
    </xf>
    <xf numFmtId="0" fontId="3" fillId="37" borderId="16" xfId="0" applyFont="1" applyFill="1" applyBorder="1" applyAlignment="1">
      <alignment horizontal="center"/>
    </xf>
    <xf numFmtId="0" fontId="3" fillId="37" borderId="16" xfId="0" applyFont="1" applyFill="1" applyBorder="1" applyAlignment="1">
      <alignment/>
    </xf>
    <xf numFmtId="49" fontId="3" fillId="37" borderId="16" xfId="0" applyNumberFormat="1" applyFont="1" applyFill="1" applyBorder="1" applyAlignment="1">
      <alignment horizontal="left"/>
    </xf>
    <xf numFmtId="0" fontId="3" fillId="37" borderId="18" xfId="0" applyFont="1" applyFill="1" applyBorder="1" applyAlignment="1">
      <alignment horizontal="center"/>
    </xf>
    <xf numFmtId="49" fontId="3" fillId="4" borderId="21" xfId="0" applyNumberFormat="1" applyFont="1" applyFill="1" applyBorder="1" applyAlignment="1">
      <alignment/>
    </xf>
    <xf numFmtId="0" fontId="3" fillId="4" borderId="16" xfId="0" applyNumberFormat="1" applyFont="1" applyFill="1" applyBorder="1" applyAlignment="1">
      <alignment horizontal="right"/>
    </xf>
    <xf numFmtId="49" fontId="3" fillId="4" borderId="18" xfId="0" applyNumberFormat="1" applyFont="1" applyFill="1" applyBorder="1" applyAlignment="1">
      <alignment/>
    </xf>
    <xf numFmtId="49" fontId="3" fillId="4" borderId="21" xfId="0" applyNumberFormat="1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4" fillId="4" borderId="17" xfId="0" applyNumberFormat="1" applyFont="1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13" xfId="0" applyNumberFormat="1" applyFont="1" applyFill="1" applyBorder="1" applyAlignment="1">
      <alignment horizontal="center"/>
    </xf>
    <xf numFmtId="49" fontId="12" fillId="0" borderId="19" xfId="0" applyNumberFormat="1" applyFont="1" applyBorder="1" applyAlignment="1">
      <alignment horizontal="left"/>
    </xf>
    <xf numFmtId="49" fontId="12" fillId="0" borderId="22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left"/>
    </xf>
    <xf numFmtId="0" fontId="19" fillId="0" borderId="17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9" xfId="0" applyFont="1" applyBorder="1" applyAlignment="1">
      <alignment horizontal="right"/>
    </xf>
    <xf numFmtId="0" fontId="19" fillId="0" borderId="22" xfId="0" applyFont="1" applyBorder="1" applyAlignment="1">
      <alignment horizontal="right"/>
    </xf>
    <xf numFmtId="0" fontId="19" fillId="0" borderId="21" xfId="0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9" fontId="21" fillId="33" borderId="18" xfId="0" applyNumberFormat="1" applyFont="1" applyFill="1" applyBorder="1" applyAlignment="1">
      <alignment horizontal="left" indent="1"/>
    </xf>
    <xf numFmtId="49" fontId="21" fillId="33" borderId="23" xfId="0" applyNumberFormat="1" applyFont="1" applyFill="1" applyBorder="1" applyAlignment="1">
      <alignment horizontal="left" indent="1"/>
    </xf>
    <xf numFmtId="49" fontId="21" fillId="33" borderId="14" xfId="0" applyNumberFormat="1" applyFont="1" applyFill="1" applyBorder="1" applyAlignment="1">
      <alignment horizontal="left" indent="1"/>
    </xf>
    <xf numFmtId="0" fontId="21" fillId="33" borderId="15" xfId="0" applyFont="1" applyFill="1" applyBorder="1" applyAlignment="1">
      <alignment horizontal="left" indent="1"/>
    </xf>
    <xf numFmtId="0" fontId="4" fillId="34" borderId="18" xfId="0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4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right"/>
    </xf>
    <xf numFmtId="0" fontId="25" fillId="4" borderId="10" xfId="0" applyFont="1" applyFill="1" applyBorder="1" applyAlignment="1">
      <alignment horizontal="right"/>
    </xf>
    <xf numFmtId="49" fontId="24" fillId="32" borderId="0" xfId="0" applyNumberFormat="1" applyFont="1" applyFill="1" applyAlignment="1">
      <alignment horizontal="right"/>
    </xf>
    <xf numFmtId="49" fontId="24" fillId="32" borderId="0" xfId="0" applyNumberFormat="1" applyFont="1" applyFill="1" applyAlignment="1">
      <alignment/>
    </xf>
    <xf numFmtId="49" fontId="23" fillId="32" borderId="0" xfId="0" applyNumberFormat="1" applyFont="1" applyFill="1" applyAlignment="1">
      <alignment horizontal="right"/>
    </xf>
    <xf numFmtId="49" fontId="23" fillId="32" borderId="0" xfId="0" applyNumberFormat="1" applyFont="1" applyFill="1" applyAlignment="1">
      <alignment/>
    </xf>
    <xf numFmtId="49" fontId="23" fillId="0" borderId="0" xfId="0" applyNumberFormat="1" applyFont="1" applyFill="1" applyAlignment="1">
      <alignment horizontal="right"/>
    </xf>
    <xf numFmtId="49" fontId="23" fillId="0" borderId="0" xfId="0" applyNumberFormat="1" applyFont="1" applyAlignment="1">
      <alignment/>
    </xf>
    <xf numFmtId="49" fontId="23" fillId="0" borderId="0" xfId="0" applyNumberFormat="1" applyFont="1" applyAlignment="1">
      <alignment horizontal="right"/>
    </xf>
    <xf numFmtId="49" fontId="24" fillId="4" borderId="0" xfId="0" applyNumberFormat="1" applyFont="1" applyFill="1" applyAlignment="1">
      <alignment horizontal="right"/>
    </xf>
    <xf numFmtId="49" fontId="24" fillId="4" borderId="0" xfId="0" applyNumberFormat="1" applyFont="1" applyFill="1" applyAlignment="1">
      <alignment/>
    </xf>
    <xf numFmtId="49" fontId="23" fillId="4" borderId="0" xfId="0" applyNumberFormat="1" applyFont="1" applyFill="1" applyAlignment="1">
      <alignment horizontal="right"/>
    </xf>
    <xf numFmtId="49" fontId="23" fillId="4" borderId="0" xfId="0" applyNumberFormat="1" applyFont="1" applyFill="1" applyAlignment="1">
      <alignment/>
    </xf>
    <xf numFmtId="49" fontId="24" fillId="0" borderId="0" xfId="0" applyNumberFormat="1" applyFont="1" applyAlignment="1">
      <alignment/>
    </xf>
    <xf numFmtId="49" fontId="3" fillId="32" borderId="14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49" fontId="6" fillId="32" borderId="20" xfId="0" applyNumberFormat="1" applyFont="1" applyFill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/>
    </xf>
    <xf numFmtId="49" fontId="6" fillId="32" borderId="15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left" vertical="center"/>
    </xf>
    <xf numFmtId="49" fontId="3" fillId="4" borderId="18" xfId="0" applyNumberFormat="1" applyFont="1" applyFill="1" applyBorder="1" applyAlignment="1">
      <alignment horizontal="center"/>
    </xf>
    <xf numFmtId="49" fontId="3" fillId="4" borderId="2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center"/>
    </xf>
    <xf numFmtId="0" fontId="26" fillId="0" borderId="0" xfId="0" applyFont="1" applyAlignment="1">
      <alignment horizontal="right"/>
    </xf>
    <xf numFmtId="49" fontId="0" fillId="33" borderId="10" xfId="0" applyNumberFormat="1" applyFill="1" applyBorder="1" applyAlignment="1">
      <alignment horizontal="center"/>
    </xf>
    <xf numFmtId="49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right"/>
    </xf>
    <xf numFmtId="49" fontId="2" fillId="33" borderId="12" xfId="0" applyNumberFormat="1" applyFont="1" applyFill="1" applyBorder="1" applyAlignment="1">
      <alignment horizontal="right"/>
    </xf>
    <xf numFmtId="0" fontId="27" fillId="37" borderId="13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0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33" borderId="13" xfId="0" applyFont="1" applyFill="1" applyBorder="1" applyAlignment="1">
      <alignment horizontal="center" vertical="center"/>
    </xf>
    <xf numFmtId="0" fontId="16" fillId="33" borderId="0" xfId="0" applyFont="1" applyFill="1" applyAlignment="1">
      <alignment/>
    </xf>
    <xf numFmtId="0" fontId="2" fillId="33" borderId="0" xfId="0" applyNumberFormat="1" applyFont="1" applyFill="1" applyBorder="1" applyAlignment="1" quotePrefix="1">
      <alignment horizontal="right"/>
    </xf>
    <xf numFmtId="0" fontId="2" fillId="33" borderId="0" xfId="0" applyNumberFormat="1" applyFont="1" applyFill="1" applyBorder="1" applyAlignment="1">
      <alignment horizontal="right"/>
    </xf>
    <xf numFmtId="0" fontId="23" fillId="33" borderId="0" xfId="0" applyFont="1" applyFill="1" applyAlignment="1">
      <alignment/>
    </xf>
    <xf numFmtId="0" fontId="28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4" fillId="33" borderId="0" xfId="0" applyNumberFormat="1" applyFont="1" applyFill="1" applyAlignment="1">
      <alignment horizontal="right"/>
    </xf>
    <xf numFmtId="0" fontId="23" fillId="0" borderId="0" xfId="0" applyFont="1" applyAlignment="1">
      <alignment horizontal="center"/>
    </xf>
    <xf numFmtId="1" fontId="29" fillId="37" borderId="14" xfId="0" applyNumberFormat="1" applyFont="1" applyFill="1" applyBorder="1" applyAlignment="1">
      <alignment horizontal="center"/>
    </xf>
    <xf numFmtId="0" fontId="25" fillId="37" borderId="16" xfId="0" applyFont="1" applyFill="1" applyBorder="1" applyAlignment="1">
      <alignment horizontal="center"/>
    </xf>
    <xf numFmtId="0" fontId="25" fillId="37" borderId="16" xfId="0" applyFont="1" applyFill="1" applyBorder="1" applyAlignment="1">
      <alignment horizontal="left"/>
    </xf>
    <xf numFmtId="49" fontId="25" fillId="37" borderId="16" xfId="0" applyNumberFormat="1" applyFont="1" applyFill="1" applyBorder="1" applyAlignment="1">
      <alignment horizontal="left"/>
    </xf>
    <xf numFmtId="0" fontId="25" fillId="37" borderId="16" xfId="0" applyFont="1" applyFill="1" applyBorder="1" applyAlignment="1">
      <alignment/>
    </xf>
    <xf numFmtId="2" fontId="30" fillId="37" borderId="18" xfId="0" applyNumberFormat="1" applyFont="1" applyFill="1" applyBorder="1" applyAlignment="1">
      <alignment horizontal="center"/>
    </xf>
    <xf numFmtId="0" fontId="31" fillId="33" borderId="11" xfId="0" applyNumberFormat="1" applyFont="1" applyFill="1" applyBorder="1" applyAlignment="1">
      <alignment horizontal="right"/>
    </xf>
    <xf numFmtId="0" fontId="20" fillId="0" borderId="10" xfId="0" applyNumberFormat="1" applyFont="1" applyFill="1" applyBorder="1" applyAlignment="1">
      <alignment horizontal="right" vertical="center"/>
    </xf>
    <xf numFmtId="0" fontId="31" fillId="33" borderId="10" xfId="0" applyNumberFormat="1" applyFont="1" applyFill="1" applyBorder="1" applyAlignment="1">
      <alignment horizontal="center"/>
    </xf>
    <xf numFmtId="0" fontId="31" fillId="33" borderId="10" xfId="0" applyFont="1" applyFill="1" applyBorder="1" applyAlignment="1">
      <alignment/>
    </xf>
    <xf numFmtId="0" fontId="31" fillId="33" borderId="10" xfId="0" applyFont="1" applyFill="1" applyBorder="1" applyAlignment="1">
      <alignment horizontal="center"/>
    </xf>
    <xf numFmtId="2" fontId="30" fillId="33" borderId="12" xfId="0" applyNumberFormat="1" applyFont="1" applyFill="1" applyBorder="1" applyAlignment="1">
      <alignment horizontal="center"/>
    </xf>
    <xf numFmtId="0" fontId="23" fillId="0" borderId="0" xfId="0" applyNumberFormat="1" applyFont="1" applyAlignment="1">
      <alignment/>
    </xf>
    <xf numFmtId="0" fontId="16" fillId="0" borderId="0" xfId="0" applyFont="1" applyAlignment="1">
      <alignment/>
    </xf>
    <xf numFmtId="0" fontId="0" fillId="0" borderId="0" xfId="0" applyNumberFormat="1" applyAlignment="1">
      <alignment horizontal="right"/>
    </xf>
    <xf numFmtId="49" fontId="0" fillId="33" borderId="16" xfId="0" applyNumberFormat="1" applyFill="1" applyBorder="1" applyAlignment="1">
      <alignment/>
    </xf>
    <xf numFmtId="49" fontId="0" fillId="33" borderId="16" xfId="0" applyNumberFormat="1" applyFill="1" applyBorder="1" applyAlignment="1">
      <alignment horizontal="right"/>
    </xf>
    <xf numFmtId="49" fontId="2" fillId="33" borderId="18" xfId="0" applyNumberFormat="1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49" fontId="2" fillId="33" borderId="11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 vertical="center"/>
    </xf>
    <xf numFmtId="0" fontId="6" fillId="0" borderId="18" xfId="0" applyFont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31" fillId="33" borderId="10" xfId="0" applyNumberFormat="1" applyFont="1" applyFill="1" applyBorder="1" applyAlignment="1">
      <alignment horizontal="right"/>
    </xf>
    <xf numFmtId="0" fontId="25" fillId="37" borderId="11" xfId="0" applyFont="1" applyFill="1" applyBorder="1" applyAlignment="1">
      <alignment horizontal="right"/>
    </xf>
    <xf numFmtId="0" fontId="25" fillId="37" borderId="10" xfId="0" applyFont="1" applyFill="1" applyBorder="1" applyAlignment="1">
      <alignment horizontal="right"/>
    </xf>
    <xf numFmtId="49" fontId="0" fillId="33" borderId="0" xfId="0" applyNumberFormat="1" applyFill="1" applyBorder="1" applyAlignment="1">
      <alignment horizontal="center"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ill="1" applyBorder="1" applyAlignment="1">
      <alignment/>
    </xf>
    <xf numFmtId="49" fontId="0" fillId="33" borderId="0" xfId="0" applyNumberFormat="1" applyFill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49" fontId="0" fillId="4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33" borderId="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center"/>
    </xf>
    <xf numFmtId="49" fontId="32" fillId="33" borderId="0" xfId="0" applyNumberFormat="1" applyFont="1" applyFill="1" applyAlignment="1">
      <alignment horizontal="center"/>
    </xf>
    <xf numFmtId="0" fontId="32" fillId="33" borderId="0" xfId="0" applyFont="1" applyFill="1" applyAlignment="1">
      <alignment horizontal="center"/>
    </xf>
    <xf numFmtId="0" fontId="33" fillId="33" borderId="0" xfId="0" applyFont="1" applyFill="1" applyAlignment="1">
      <alignment/>
    </xf>
    <xf numFmtId="0" fontId="33" fillId="0" borderId="0" xfId="0" applyFont="1" applyBorder="1" applyAlignment="1">
      <alignment/>
    </xf>
    <xf numFmtId="49" fontId="33" fillId="0" borderId="11" xfId="0" applyNumberFormat="1" applyFont="1" applyFill="1" applyBorder="1" applyAlignment="1">
      <alignment horizontal="right"/>
    </xf>
    <xf numFmtId="0" fontId="33" fillId="0" borderId="0" xfId="0" applyFont="1" applyAlignment="1">
      <alignment/>
    </xf>
    <xf numFmtId="0" fontId="4" fillId="33" borderId="0" xfId="0" applyFont="1" applyFill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49" fontId="0" fillId="4" borderId="22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49" fontId="0" fillId="4" borderId="25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49" fontId="0" fillId="4" borderId="26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49" fontId="3" fillId="32" borderId="20" xfId="0" applyNumberFormat="1" applyFont="1" applyFill="1" applyBorder="1" applyAlignment="1">
      <alignment horizontal="center"/>
    </xf>
    <xf numFmtId="2" fontId="34" fillId="33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49" fontId="7" fillId="33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3"/>
  <sheetViews>
    <sheetView zoomScalePageLayoutView="0" workbookViewId="0" topLeftCell="A1">
      <pane ySplit="7" topLeftCell="A104" activePane="bottomLeft" state="frozen"/>
      <selection pane="topLeft" activeCell="A1" sqref="A1"/>
      <selection pane="bottomLeft" activeCell="D123" sqref="D123"/>
    </sheetView>
  </sheetViews>
  <sheetFormatPr defaultColWidth="9.140625" defaultRowHeight="12.75"/>
  <cols>
    <col min="1" max="1" width="3.8515625" style="237" customWidth="1"/>
    <col min="2" max="2" width="4.421875" style="33" customWidth="1"/>
    <col min="3" max="3" width="7.7109375" style="0" customWidth="1"/>
    <col min="4" max="4" width="21.421875" style="0" bestFit="1" customWidth="1"/>
    <col min="5" max="5" width="17.00390625" style="0" bestFit="1" customWidth="1"/>
    <col min="6" max="6" width="9.00390625" style="2" customWidth="1"/>
    <col min="7" max="7" width="21.421875" style="0" bestFit="1" customWidth="1"/>
    <col min="8" max="8" width="22.421875" style="0" bestFit="1" customWidth="1"/>
    <col min="9" max="9" width="7.7109375" style="0" customWidth="1"/>
  </cols>
  <sheetData>
    <row r="1" spans="1:9" ht="3" customHeight="1">
      <c r="A1" s="232" t="s">
        <v>1140</v>
      </c>
      <c r="B1" s="51"/>
      <c r="C1" s="32"/>
      <c r="D1" s="32"/>
      <c r="E1" s="32"/>
      <c r="F1" s="34"/>
      <c r="G1" s="32"/>
      <c r="H1" s="25"/>
      <c r="I1" s="25"/>
    </row>
    <row r="2" spans="1:9" ht="15.75">
      <c r="A2" s="233">
        <f>COUNTBLANK(A8:A73)</f>
        <v>0</v>
      </c>
      <c r="B2" s="52"/>
      <c r="C2" s="53"/>
      <c r="D2" s="32"/>
      <c r="E2" s="32"/>
      <c r="F2" s="45" t="s">
        <v>1122</v>
      </c>
      <c r="G2" s="32"/>
      <c r="H2" s="32"/>
      <c r="I2" s="32"/>
    </row>
    <row r="3" spans="1:9" ht="15">
      <c r="A3" s="232">
        <f>A1-A2</f>
        <v>86</v>
      </c>
      <c r="B3" s="52"/>
      <c r="C3" s="53"/>
      <c r="D3" s="32"/>
      <c r="E3" s="32"/>
      <c r="F3" s="34" t="s">
        <v>1123</v>
      </c>
      <c r="G3" s="32"/>
      <c r="H3" s="173" t="s">
        <v>1553</v>
      </c>
      <c r="I3" s="174" t="s">
        <v>1555</v>
      </c>
    </row>
    <row r="4" spans="1:9" ht="14.25" customHeight="1">
      <c r="A4" s="232"/>
      <c r="B4" s="52"/>
      <c r="C4" s="53"/>
      <c r="D4" s="32"/>
      <c r="E4" s="32"/>
      <c r="F4" s="34" t="s">
        <v>1124</v>
      </c>
      <c r="G4" s="32"/>
      <c r="H4" s="173" t="s">
        <v>1554</v>
      </c>
      <c r="I4" s="174" t="s">
        <v>1119</v>
      </c>
    </row>
    <row r="5" spans="1:9" ht="14.25" customHeight="1">
      <c r="A5" s="234"/>
      <c r="B5" s="51"/>
      <c r="C5" s="53"/>
      <c r="D5" s="32"/>
      <c r="E5" s="32"/>
      <c r="F5" s="53"/>
      <c r="G5" s="32"/>
      <c r="H5" s="173" t="s">
        <v>1161</v>
      </c>
      <c r="I5" s="174" t="s">
        <v>1120</v>
      </c>
    </row>
    <row r="6" spans="1:9" ht="14.25" customHeight="1">
      <c r="A6" s="234"/>
      <c r="B6" s="54" t="s">
        <v>901</v>
      </c>
      <c r="C6" s="53"/>
      <c r="D6" s="32"/>
      <c r="E6" s="32"/>
      <c r="F6" s="53"/>
      <c r="G6" s="32"/>
      <c r="H6" s="173" t="s">
        <v>1160</v>
      </c>
      <c r="I6" s="174" t="s">
        <v>1121</v>
      </c>
    </row>
    <row r="7" spans="1:9" s="66" customFormat="1" ht="12.75">
      <c r="A7" s="235"/>
      <c r="B7" s="116" t="s">
        <v>936</v>
      </c>
      <c r="C7" s="117" t="s">
        <v>937</v>
      </c>
      <c r="D7" s="118" t="s">
        <v>938</v>
      </c>
      <c r="E7" s="119" t="s">
        <v>939</v>
      </c>
      <c r="F7" s="117"/>
      <c r="G7" s="118" t="s">
        <v>940</v>
      </c>
      <c r="H7" s="118" t="s">
        <v>941</v>
      </c>
      <c r="I7" s="120" t="s">
        <v>942</v>
      </c>
    </row>
    <row r="8" spans="1:12" ht="15" customHeight="1">
      <c r="A8" s="236" t="s">
        <v>1164</v>
      </c>
      <c r="B8" s="55">
        <v>1</v>
      </c>
      <c r="C8" s="85" t="s">
        <v>929</v>
      </c>
      <c r="D8" s="69" t="s">
        <v>1373</v>
      </c>
      <c r="E8" s="69" t="s">
        <v>1374</v>
      </c>
      <c r="F8" s="231" t="s">
        <v>1165</v>
      </c>
      <c r="G8" s="69"/>
      <c r="H8" s="69" t="s">
        <v>1246</v>
      </c>
      <c r="I8" s="102" t="s">
        <v>713</v>
      </c>
      <c r="J8" s="66"/>
      <c r="K8" s="66"/>
      <c r="L8" s="66"/>
    </row>
    <row r="9" spans="1:12" ht="15" customHeight="1">
      <c r="A9" s="236" t="s">
        <v>1167</v>
      </c>
      <c r="B9" s="55">
        <v>2</v>
      </c>
      <c r="C9" s="85" t="s">
        <v>929</v>
      </c>
      <c r="D9" s="69" t="s">
        <v>1506</v>
      </c>
      <c r="E9" s="69" t="s">
        <v>1435</v>
      </c>
      <c r="F9" s="231" t="s">
        <v>1165</v>
      </c>
      <c r="G9" s="69" t="s">
        <v>1436</v>
      </c>
      <c r="H9" s="69" t="s">
        <v>944</v>
      </c>
      <c r="I9" s="102" t="s">
        <v>714</v>
      </c>
      <c r="J9" s="66"/>
      <c r="K9" s="66"/>
      <c r="L9" s="66"/>
    </row>
    <row r="10" spans="1:12" ht="15" customHeight="1">
      <c r="A10" s="236" t="s">
        <v>1169</v>
      </c>
      <c r="B10" s="55">
        <v>3</v>
      </c>
      <c r="C10" s="85" t="s">
        <v>929</v>
      </c>
      <c r="D10" s="69" t="s">
        <v>1507</v>
      </c>
      <c r="E10" s="69" t="s">
        <v>1534</v>
      </c>
      <c r="F10" s="231" t="s">
        <v>1165</v>
      </c>
      <c r="G10" s="69" t="s">
        <v>1536</v>
      </c>
      <c r="H10" s="69" t="s">
        <v>1369</v>
      </c>
      <c r="I10" s="102" t="s">
        <v>715</v>
      </c>
      <c r="J10" s="66"/>
      <c r="K10" s="66"/>
      <c r="L10" s="66"/>
    </row>
    <row r="11" spans="1:12" ht="15" customHeight="1">
      <c r="A11" s="236" t="s">
        <v>1170</v>
      </c>
      <c r="B11" s="55">
        <v>141</v>
      </c>
      <c r="C11" s="85" t="s">
        <v>929</v>
      </c>
      <c r="D11" s="69" t="s">
        <v>1533</v>
      </c>
      <c r="E11" s="69" t="s">
        <v>1535</v>
      </c>
      <c r="F11" s="231" t="s">
        <v>1165</v>
      </c>
      <c r="G11" s="69"/>
      <c r="H11" s="69" t="s">
        <v>1166</v>
      </c>
      <c r="I11" s="102" t="s">
        <v>716</v>
      </c>
      <c r="J11" s="66"/>
      <c r="K11" s="66"/>
      <c r="L11" s="66"/>
    </row>
    <row r="12" spans="1:12" ht="15" customHeight="1">
      <c r="A12" s="236" t="s">
        <v>1171</v>
      </c>
      <c r="B12" s="55">
        <v>6</v>
      </c>
      <c r="C12" s="85" t="s">
        <v>929</v>
      </c>
      <c r="D12" s="69" t="s">
        <v>948</v>
      </c>
      <c r="E12" s="69" t="s">
        <v>949</v>
      </c>
      <c r="F12" s="231" t="s">
        <v>1165</v>
      </c>
      <c r="G12" s="69" t="s">
        <v>950</v>
      </c>
      <c r="H12" s="69" t="s">
        <v>951</v>
      </c>
      <c r="I12" s="102" t="s">
        <v>717</v>
      </c>
      <c r="J12" s="66"/>
      <c r="K12" s="66"/>
      <c r="L12" s="66"/>
    </row>
    <row r="13" spans="1:12" ht="15" customHeight="1">
      <c r="A13" s="236" t="s">
        <v>1172</v>
      </c>
      <c r="B13" s="55">
        <v>7</v>
      </c>
      <c r="C13" s="85" t="s">
        <v>929</v>
      </c>
      <c r="D13" s="69" t="s">
        <v>952</v>
      </c>
      <c r="E13" s="69" t="s">
        <v>953</v>
      </c>
      <c r="F13" s="231" t="s">
        <v>1165</v>
      </c>
      <c r="G13" s="69"/>
      <c r="H13" s="69" t="s">
        <v>1166</v>
      </c>
      <c r="I13" s="102" t="s">
        <v>718</v>
      </c>
      <c r="J13" s="66"/>
      <c r="K13" s="66"/>
      <c r="L13" s="66"/>
    </row>
    <row r="14" spans="1:12" ht="15" customHeight="1">
      <c r="A14" s="236" t="s">
        <v>1175</v>
      </c>
      <c r="B14" s="55">
        <v>8</v>
      </c>
      <c r="C14" s="85" t="s">
        <v>926</v>
      </c>
      <c r="D14" s="69" t="s">
        <v>1523</v>
      </c>
      <c r="E14" s="69" t="s">
        <v>1200</v>
      </c>
      <c r="F14" s="231" t="s">
        <v>1165</v>
      </c>
      <c r="G14" s="69" t="s">
        <v>1200</v>
      </c>
      <c r="H14" s="69" t="s">
        <v>1295</v>
      </c>
      <c r="I14" s="102" t="s">
        <v>719</v>
      </c>
      <c r="J14" s="66"/>
      <c r="K14" s="66"/>
      <c r="L14" s="66"/>
    </row>
    <row r="15" spans="1:12" ht="15" customHeight="1">
      <c r="A15" s="236" t="s">
        <v>1197</v>
      </c>
      <c r="B15" s="55">
        <v>9</v>
      </c>
      <c r="C15" s="85" t="s">
        <v>929</v>
      </c>
      <c r="D15" s="69" t="s">
        <v>1519</v>
      </c>
      <c r="E15" s="69" t="s">
        <v>1537</v>
      </c>
      <c r="F15" s="231" t="s">
        <v>1165</v>
      </c>
      <c r="G15" s="69" t="s">
        <v>1222</v>
      </c>
      <c r="H15" s="69" t="s">
        <v>944</v>
      </c>
      <c r="I15" s="102" t="s">
        <v>720</v>
      </c>
      <c r="J15" s="66"/>
      <c r="K15" s="66"/>
      <c r="L15" s="66"/>
    </row>
    <row r="16" spans="1:12" ht="15" customHeight="1">
      <c r="A16" s="236" t="s">
        <v>1198</v>
      </c>
      <c r="B16" s="55">
        <v>10</v>
      </c>
      <c r="C16" s="85" t="s">
        <v>929</v>
      </c>
      <c r="D16" s="69" t="s">
        <v>1375</v>
      </c>
      <c r="E16" s="69" t="s">
        <v>1538</v>
      </c>
      <c r="F16" s="231" t="s">
        <v>1165</v>
      </c>
      <c r="G16" s="69"/>
      <c r="H16" s="69" t="s">
        <v>1168</v>
      </c>
      <c r="I16" s="102" t="s">
        <v>721</v>
      </c>
      <c r="J16" s="66"/>
      <c r="K16" s="66"/>
      <c r="L16" s="66"/>
    </row>
    <row r="17" spans="1:12" ht="15" customHeight="1">
      <c r="A17" s="236" t="s">
        <v>1199</v>
      </c>
      <c r="B17" s="55">
        <v>11</v>
      </c>
      <c r="C17" s="85" t="s">
        <v>929</v>
      </c>
      <c r="D17" s="69" t="s">
        <v>1382</v>
      </c>
      <c r="E17" s="69" t="s">
        <v>1539</v>
      </c>
      <c r="F17" s="231" t="s">
        <v>1165</v>
      </c>
      <c r="G17" s="69" t="s">
        <v>1383</v>
      </c>
      <c r="H17" s="69" t="s">
        <v>1166</v>
      </c>
      <c r="I17" s="102" t="s">
        <v>722</v>
      </c>
      <c r="J17" s="66"/>
      <c r="K17" s="66"/>
      <c r="L17" s="66"/>
    </row>
    <row r="18" spans="1:12" ht="15" customHeight="1">
      <c r="A18" s="236" t="s">
        <v>1202</v>
      </c>
      <c r="B18" s="55">
        <v>12</v>
      </c>
      <c r="C18" s="85" t="s">
        <v>929</v>
      </c>
      <c r="D18" s="69" t="s">
        <v>1376</v>
      </c>
      <c r="E18" s="69" t="s">
        <v>1540</v>
      </c>
      <c r="F18" s="231" t="s">
        <v>1165</v>
      </c>
      <c r="G18" s="69" t="s">
        <v>1377</v>
      </c>
      <c r="H18" s="69" t="s">
        <v>1369</v>
      </c>
      <c r="I18" s="102" t="s">
        <v>723</v>
      </c>
      <c r="J18" s="66"/>
      <c r="K18" s="66"/>
      <c r="L18" s="66"/>
    </row>
    <row r="19" spans="1:12" ht="15" customHeight="1">
      <c r="A19" s="236" t="s">
        <v>1205</v>
      </c>
      <c r="B19" s="55">
        <v>14</v>
      </c>
      <c r="C19" s="85" t="s">
        <v>929</v>
      </c>
      <c r="D19" s="69" t="s">
        <v>1433</v>
      </c>
      <c r="E19" s="69" t="s">
        <v>1434</v>
      </c>
      <c r="F19" s="231" t="s">
        <v>1165</v>
      </c>
      <c r="G19" s="69" t="s">
        <v>1234</v>
      </c>
      <c r="H19" s="69" t="s">
        <v>1166</v>
      </c>
      <c r="I19" s="102" t="s">
        <v>724</v>
      </c>
      <c r="J19" s="66"/>
      <c r="K19" s="66"/>
      <c r="L19" s="66"/>
    </row>
    <row r="20" spans="1:12" ht="15" customHeight="1">
      <c r="A20" s="236" t="s">
        <v>1206</v>
      </c>
      <c r="B20" s="55">
        <v>15</v>
      </c>
      <c r="C20" s="85" t="s">
        <v>929</v>
      </c>
      <c r="D20" s="69" t="s">
        <v>1145</v>
      </c>
      <c r="E20" s="69" t="s">
        <v>1393</v>
      </c>
      <c r="F20" s="231" t="s">
        <v>1165</v>
      </c>
      <c r="G20" s="69" t="s">
        <v>1195</v>
      </c>
      <c r="H20" s="69" t="s">
        <v>955</v>
      </c>
      <c r="I20" s="102" t="s">
        <v>725</v>
      </c>
      <c r="J20" s="66"/>
      <c r="K20" s="66"/>
      <c r="L20" s="66"/>
    </row>
    <row r="21" spans="1:12" ht="15" customHeight="1">
      <c r="A21" s="236" t="s">
        <v>1207</v>
      </c>
      <c r="B21" s="55">
        <v>16</v>
      </c>
      <c r="C21" s="85" t="s">
        <v>929</v>
      </c>
      <c r="D21" s="69" t="s">
        <v>1380</v>
      </c>
      <c r="E21" s="69" t="s">
        <v>1381</v>
      </c>
      <c r="F21" s="231" t="s">
        <v>1165</v>
      </c>
      <c r="G21" s="69" t="s">
        <v>1380</v>
      </c>
      <c r="H21" s="69" t="s">
        <v>956</v>
      </c>
      <c r="I21" s="102" t="s">
        <v>726</v>
      </c>
      <c r="J21" s="66"/>
      <c r="K21" s="66"/>
      <c r="L21" s="66"/>
    </row>
    <row r="22" spans="1:12" ht="15" customHeight="1">
      <c r="A22" s="236" t="s">
        <v>1208</v>
      </c>
      <c r="B22" s="55">
        <v>17</v>
      </c>
      <c r="C22" s="85" t="s">
        <v>929</v>
      </c>
      <c r="D22" s="69" t="s">
        <v>1173</v>
      </c>
      <c r="E22" s="69" t="s">
        <v>1174</v>
      </c>
      <c r="F22" s="231" t="s">
        <v>1165</v>
      </c>
      <c r="G22" s="69" t="s">
        <v>957</v>
      </c>
      <c r="H22" s="69" t="s">
        <v>1168</v>
      </c>
      <c r="I22" s="102" t="s">
        <v>727</v>
      </c>
      <c r="J22" s="66"/>
      <c r="K22" s="66"/>
      <c r="L22" s="66"/>
    </row>
    <row r="23" spans="1:12" ht="15" customHeight="1">
      <c r="A23" s="236" t="s">
        <v>1211</v>
      </c>
      <c r="B23" s="55">
        <v>18</v>
      </c>
      <c r="C23" s="85" t="s">
        <v>929</v>
      </c>
      <c r="D23" s="69" t="s">
        <v>1378</v>
      </c>
      <c r="E23" s="69" t="s">
        <v>1379</v>
      </c>
      <c r="F23" s="231" t="s">
        <v>1165</v>
      </c>
      <c r="G23" s="69" t="s">
        <v>1195</v>
      </c>
      <c r="H23" s="69" t="s">
        <v>1272</v>
      </c>
      <c r="I23" s="102" t="s">
        <v>728</v>
      </c>
      <c r="J23" s="66"/>
      <c r="K23" s="66"/>
      <c r="L23" s="66"/>
    </row>
    <row r="24" spans="1:12" ht="15" customHeight="1">
      <c r="A24" s="236" t="s">
        <v>1214</v>
      </c>
      <c r="B24" s="55">
        <v>19</v>
      </c>
      <c r="C24" s="85" t="s">
        <v>929</v>
      </c>
      <c r="D24" s="69" t="s">
        <v>1384</v>
      </c>
      <c r="E24" s="69" t="s">
        <v>1385</v>
      </c>
      <c r="F24" s="231" t="s">
        <v>1165</v>
      </c>
      <c r="G24" s="69" t="s">
        <v>1222</v>
      </c>
      <c r="H24" s="69" t="s">
        <v>1166</v>
      </c>
      <c r="I24" s="102" t="s">
        <v>729</v>
      </c>
      <c r="J24" s="66"/>
      <c r="K24" s="66"/>
      <c r="L24" s="66"/>
    </row>
    <row r="25" spans="1:12" ht="15" customHeight="1">
      <c r="A25" s="236" t="s">
        <v>1215</v>
      </c>
      <c r="B25" s="55">
        <v>20</v>
      </c>
      <c r="C25" s="85" t="s">
        <v>929</v>
      </c>
      <c r="D25" s="69" t="s">
        <v>1431</v>
      </c>
      <c r="E25" s="69" t="s">
        <v>1432</v>
      </c>
      <c r="F25" s="231" t="s">
        <v>1165</v>
      </c>
      <c r="G25" s="69" t="s">
        <v>1260</v>
      </c>
      <c r="H25" s="69" t="s">
        <v>958</v>
      </c>
      <c r="I25" s="102" t="s">
        <v>730</v>
      </c>
      <c r="J25" s="66"/>
      <c r="K25" s="66"/>
      <c r="L25" s="66"/>
    </row>
    <row r="26" spans="1:12" ht="15" customHeight="1">
      <c r="A26" s="236" t="s">
        <v>1216</v>
      </c>
      <c r="B26" s="55">
        <v>21</v>
      </c>
      <c r="C26" s="85" t="s">
        <v>929</v>
      </c>
      <c r="D26" s="69" t="s">
        <v>1389</v>
      </c>
      <c r="E26" s="69" t="s">
        <v>1390</v>
      </c>
      <c r="F26" s="231" t="s">
        <v>1165</v>
      </c>
      <c r="G26" s="69" t="s">
        <v>959</v>
      </c>
      <c r="H26" s="69" t="s">
        <v>944</v>
      </c>
      <c r="I26" s="102" t="s">
        <v>731</v>
      </c>
      <c r="J26" s="66"/>
      <c r="K26" s="66"/>
      <c r="L26" s="66"/>
    </row>
    <row r="27" spans="1:12" ht="15" customHeight="1">
      <c r="A27" s="236" t="s">
        <v>1218</v>
      </c>
      <c r="B27" s="55">
        <v>22</v>
      </c>
      <c r="C27" s="85" t="s">
        <v>929</v>
      </c>
      <c r="D27" s="69" t="s">
        <v>1386</v>
      </c>
      <c r="E27" s="69" t="s">
        <v>1557</v>
      </c>
      <c r="F27" s="231" t="s">
        <v>1165</v>
      </c>
      <c r="G27" s="69" t="s">
        <v>1386</v>
      </c>
      <c r="H27" s="69" t="s">
        <v>1166</v>
      </c>
      <c r="I27" s="102" t="s">
        <v>732</v>
      </c>
      <c r="J27" s="66"/>
      <c r="K27" s="66"/>
      <c r="L27" s="66"/>
    </row>
    <row r="28" spans="1:12" ht="15" customHeight="1">
      <c r="A28" s="236" t="s">
        <v>1219</v>
      </c>
      <c r="B28" s="55">
        <v>23</v>
      </c>
      <c r="C28" s="85" t="s">
        <v>929</v>
      </c>
      <c r="D28" s="69" t="s">
        <v>1147</v>
      </c>
      <c r="E28" s="69" t="s">
        <v>1212</v>
      </c>
      <c r="F28" s="231" t="s">
        <v>1165</v>
      </c>
      <c r="G28" s="69" t="s">
        <v>960</v>
      </c>
      <c r="H28" s="69" t="s">
        <v>1213</v>
      </c>
      <c r="I28" s="102" t="s">
        <v>733</v>
      </c>
      <c r="J28" s="66"/>
      <c r="K28" s="66"/>
      <c r="L28" s="66"/>
    </row>
    <row r="29" spans="1:12" ht="15" customHeight="1">
      <c r="A29" s="236" t="s">
        <v>1220</v>
      </c>
      <c r="B29" s="55">
        <v>24</v>
      </c>
      <c r="C29" s="85" t="s">
        <v>929</v>
      </c>
      <c r="D29" s="69" t="s">
        <v>1150</v>
      </c>
      <c r="E29" s="69" t="s">
        <v>1387</v>
      </c>
      <c r="F29" s="231" t="s">
        <v>1165</v>
      </c>
      <c r="G29" s="69"/>
      <c r="H29" s="69" t="s">
        <v>1166</v>
      </c>
      <c r="I29" s="102" t="s">
        <v>734</v>
      </c>
      <c r="J29" s="66"/>
      <c r="K29" s="66"/>
      <c r="L29" s="66"/>
    </row>
    <row r="30" spans="1:12" ht="15" customHeight="1">
      <c r="A30" s="236" t="s">
        <v>1221</v>
      </c>
      <c r="B30" s="55">
        <v>25</v>
      </c>
      <c r="C30" s="85" t="s">
        <v>929</v>
      </c>
      <c r="D30" s="69" t="s">
        <v>961</v>
      </c>
      <c r="E30" s="69" t="s">
        <v>962</v>
      </c>
      <c r="F30" s="231" t="s">
        <v>1165</v>
      </c>
      <c r="G30" s="69" t="s">
        <v>962</v>
      </c>
      <c r="H30" s="69" t="s">
        <v>1168</v>
      </c>
      <c r="I30" s="102" t="s">
        <v>735</v>
      </c>
      <c r="J30" s="66"/>
      <c r="K30" s="66"/>
      <c r="L30" s="66"/>
    </row>
    <row r="31" spans="1:12" ht="15" customHeight="1">
      <c r="A31" s="236" t="s">
        <v>1223</v>
      </c>
      <c r="B31" s="55">
        <v>26</v>
      </c>
      <c r="C31" s="85" t="s">
        <v>929</v>
      </c>
      <c r="D31" s="69" t="s">
        <v>1391</v>
      </c>
      <c r="E31" s="69" t="s">
        <v>963</v>
      </c>
      <c r="F31" s="231" t="s">
        <v>1165</v>
      </c>
      <c r="G31" s="69" t="s">
        <v>964</v>
      </c>
      <c r="H31" s="69" t="s">
        <v>1166</v>
      </c>
      <c r="I31" s="102" t="s">
        <v>736</v>
      </c>
      <c r="J31" s="66"/>
      <c r="K31" s="66"/>
      <c r="L31" s="66"/>
    </row>
    <row r="32" spans="1:12" ht="15" customHeight="1">
      <c r="A32" s="236" t="s">
        <v>1224</v>
      </c>
      <c r="B32" s="55">
        <v>27</v>
      </c>
      <c r="C32" s="85" t="s">
        <v>929</v>
      </c>
      <c r="D32" s="69" t="s">
        <v>1388</v>
      </c>
      <c r="E32" s="69" t="s">
        <v>1118</v>
      </c>
      <c r="F32" s="231" t="s">
        <v>1165</v>
      </c>
      <c r="G32" s="69" t="s">
        <v>1222</v>
      </c>
      <c r="H32" s="69" t="s">
        <v>1166</v>
      </c>
      <c r="I32" s="102" t="s">
        <v>737</v>
      </c>
      <c r="J32" s="66"/>
      <c r="K32" s="66"/>
      <c r="L32" s="66"/>
    </row>
    <row r="33" spans="1:12" ht="15" customHeight="1">
      <c r="A33" s="236" t="s">
        <v>1225</v>
      </c>
      <c r="B33" s="55">
        <v>28</v>
      </c>
      <c r="C33" s="85" t="s">
        <v>929</v>
      </c>
      <c r="D33" s="69" t="s">
        <v>1144</v>
      </c>
      <c r="E33" s="69" t="s">
        <v>965</v>
      </c>
      <c r="F33" s="231" t="s">
        <v>1165</v>
      </c>
      <c r="G33" s="69" t="s">
        <v>1195</v>
      </c>
      <c r="H33" s="69" t="s">
        <v>1168</v>
      </c>
      <c r="I33" s="102" t="s">
        <v>738</v>
      </c>
      <c r="J33" s="66"/>
      <c r="K33" s="66"/>
      <c r="L33" s="66"/>
    </row>
    <row r="34" spans="1:12" ht="15" customHeight="1">
      <c r="A34" s="236" t="s">
        <v>1226</v>
      </c>
      <c r="B34" s="55">
        <v>29</v>
      </c>
      <c r="C34" s="85" t="s">
        <v>926</v>
      </c>
      <c r="D34" s="69" t="s">
        <v>898</v>
      </c>
      <c r="E34" s="69" t="s">
        <v>966</v>
      </c>
      <c r="F34" s="231" t="s">
        <v>1165</v>
      </c>
      <c r="G34" s="69" t="s">
        <v>1195</v>
      </c>
      <c r="H34" s="69" t="s">
        <v>1168</v>
      </c>
      <c r="I34" s="102" t="s">
        <v>739</v>
      </c>
      <c r="J34" s="66"/>
      <c r="K34" s="66"/>
      <c r="L34" s="66"/>
    </row>
    <row r="35" spans="1:12" ht="15" customHeight="1">
      <c r="A35" s="236" t="s">
        <v>1228</v>
      </c>
      <c r="B35" s="55">
        <v>30</v>
      </c>
      <c r="C35" s="85" t="s">
        <v>929</v>
      </c>
      <c r="D35" s="69" t="s">
        <v>1508</v>
      </c>
      <c r="E35" s="69" t="s">
        <v>1541</v>
      </c>
      <c r="F35" s="231" t="s">
        <v>1165</v>
      </c>
      <c r="G35" s="69" t="s">
        <v>1222</v>
      </c>
      <c r="H35" s="69" t="s">
        <v>1166</v>
      </c>
      <c r="I35" s="102" t="s">
        <v>740</v>
      </c>
      <c r="J35" s="66"/>
      <c r="K35" s="66"/>
      <c r="L35" s="66"/>
    </row>
    <row r="36" spans="1:12" ht="15" customHeight="1">
      <c r="A36" s="236" t="s">
        <v>1230</v>
      </c>
      <c r="B36" s="55">
        <v>31</v>
      </c>
      <c r="C36" s="85" t="s">
        <v>926</v>
      </c>
      <c r="D36" s="69" t="s">
        <v>1392</v>
      </c>
      <c r="E36" s="69" t="s">
        <v>1437</v>
      </c>
      <c r="F36" s="231" t="s">
        <v>1165</v>
      </c>
      <c r="G36" s="69" t="s">
        <v>1217</v>
      </c>
      <c r="H36" s="69" t="s">
        <v>1168</v>
      </c>
      <c r="I36" s="102" t="s">
        <v>841</v>
      </c>
      <c r="J36" s="66"/>
      <c r="K36" s="66"/>
      <c r="L36" s="66"/>
    </row>
    <row r="37" spans="1:12" ht="15" customHeight="1">
      <c r="A37" s="236" t="s">
        <v>1232</v>
      </c>
      <c r="B37" s="55">
        <v>32</v>
      </c>
      <c r="C37" s="85" t="s">
        <v>926</v>
      </c>
      <c r="D37" s="69" t="s">
        <v>1395</v>
      </c>
      <c r="E37" s="69" t="s">
        <v>1438</v>
      </c>
      <c r="F37" s="231" t="s">
        <v>1165</v>
      </c>
      <c r="G37" s="69" t="s">
        <v>1195</v>
      </c>
      <c r="H37" s="69" t="s">
        <v>968</v>
      </c>
      <c r="I37" s="102" t="s">
        <v>842</v>
      </c>
      <c r="J37" s="66"/>
      <c r="K37" s="66"/>
      <c r="L37" s="66"/>
    </row>
    <row r="38" spans="1:12" ht="15" customHeight="1">
      <c r="A38" s="236" t="s">
        <v>1233</v>
      </c>
      <c r="B38" s="55">
        <v>33</v>
      </c>
      <c r="C38" s="85" t="s">
        <v>926</v>
      </c>
      <c r="D38" s="69" t="s">
        <v>1509</v>
      </c>
      <c r="E38" s="69" t="s">
        <v>1514</v>
      </c>
      <c r="F38" s="231" t="s">
        <v>1165</v>
      </c>
      <c r="G38" s="69" t="s">
        <v>1222</v>
      </c>
      <c r="H38" s="69" t="s">
        <v>970</v>
      </c>
      <c r="I38" s="102" t="s">
        <v>843</v>
      </c>
      <c r="J38" s="66"/>
      <c r="K38" s="66"/>
      <c r="L38" s="66"/>
    </row>
    <row r="39" spans="1:17" ht="15" customHeight="1">
      <c r="A39" s="236" t="s">
        <v>1235</v>
      </c>
      <c r="B39" s="55">
        <v>34</v>
      </c>
      <c r="C39" s="85" t="s">
        <v>929</v>
      </c>
      <c r="D39" s="69" t="s">
        <v>1394</v>
      </c>
      <c r="E39" s="69" t="s">
        <v>971</v>
      </c>
      <c r="F39" s="231" t="s">
        <v>1165</v>
      </c>
      <c r="G39" s="69" t="s">
        <v>972</v>
      </c>
      <c r="H39" s="69" t="s">
        <v>1166</v>
      </c>
      <c r="I39" s="102" t="s">
        <v>844</v>
      </c>
      <c r="J39" s="66"/>
      <c r="K39" s="66"/>
      <c r="L39" s="66"/>
      <c r="M39" s="66"/>
      <c r="N39" s="66"/>
      <c r="O39" s="66"/>
      <c r="P39" s="66"/>
      <c r="Q39" s="66"/>
    </row>
    <row r="40" spans="1:17" ht="15" customHeight="1">
      <c r="A40" s="236" t="s">
        <v>1238</v>
      </c>
      <c r="B40" s="55">
        <v>35</v>
      </c>
      <c r="C40" s="85" t="s">
        <v>926</v>
      </c>
      <c r="D40" s="69" t="s">
        <v>1439</v>
      </c>
      <c r="E40" s="69" t="s">
        <v>1440</v>
      </c>
      <c r="F40" s="231" t="s">
        <v>1165</v>
      </c>
      <c r="G40" s="69" t="s">
        <v>1217</v>
      </c>
      <c r="H40" s="69" t="s">
        <v>1168</v>
      </c>
      <c r="I40" s="102" t="s">
        <v>845</v>
      </c>
      <c r="J40" s="66"/>
      <c r="K40" s="66"/>
      <c r="L40" s="66"/>
      <c r="M40" s="66"/>
      <c r="N40" s="66"/>
      <c r="O40" s="66"/>
      <c r="P40" s="66"/>
      <c r="Q40" s="66"/>
    </row>
    <row r="41" spans="1:17" ht="15" customHeight="1">
      <c r="A41" s="236" t="s">
        <v>1239</v>
      </c>
      <c r="B41" s="55">
        <v>36</v>
      </c>
      <c r="C41" s="85" t="s">
        <v>926</v>
      </c>
      <c r="D41" s="69" t="s">
        <v>902</v>
      </c>
      <c r="E41" s="69" t="s">
        <v>1203</v>
      </c>
      <c r="F41" s="231" t="s">
        <v>1165</v>
      </c>
      <c r="G41" s="69"/>
      <c r="H41" s="69" t="s">
        <v>1168</v>
      </c>
      <c r="I41" s="102" t="s">
        <v>846</v>
      </c>
      <c r="J41" s="66"/>
      <c r="K41" s="66"/>
      <c r="L41" s="66"/>
      <c r="M41" s="66"/>
      <c r="N41" s="66"/>
      <c r="O41" s="66"/>
      <c r="P41" s="66"/>
      <c r="Q41" s="66"/>
    </row>
    <row r="42" spans="1:17" ht="15" customHeight="1">
      <c r="A42" s="236" t="s">
        <v>1240</v>
      </c>
      <c r="B42" s="55">
        <v>37</v>
      </c>
      <c r="C42" s="85" t="s">
        <v>929</v>
      </c>
      <c r="D42" s="69" t="s">
        <v>1209</v>
      </c>
      <c r="E42" s="69" t="s">
        <v>1210</v>
      </c>
      <c r="F42" s="231" t="s">
        <v>1165</v>
      </c>
      <c r="G42" s="69"/>
      <c r="H42" s="69" t="s">
        <v>1166</v>
      </c>
      <c r="I42" s="102" t="s">
        <v>847</v>
      </c>
      <c r="J42" s="66"/>
      <c r="K42" s="66"/>
      <c r="L42" s="66"/>
      <c r="M42" s="66"/>
      <c r="N42" s="66"/>
      <c r="O42" s="66"/>
      <c r="P42" s="66"/>
      <c r="Q42" s="66"/>
    </row>
    <row r="43" spans="1:17" ht="15" customHeight="1">
      <c r="A43" s="236" t="s">
        <v>1241</v>
      </c>
      <c r="B43" s="55">
        <v>38</v>
      </c>
      <c r="C43" s="85" t="s">
        <v>926</v>
      </c>
      <c r="D43" s="69" t="s">
        <v>1146</v>
      </c>
      <c r="E43" s="69" t="s">
        <v>1524</v>
      </c>
      <c r="F43" s="231" t="s">
        <v>1165</v>
      </c>
      <c r="G43" s="69"/>
      <c r="H43" s="69" t="s">
        <v>1204</v>
      </c>
      <c r="I43" s="102" t="s">
        <v>848</v>
      </c>
      <c r="J43" s="66"/>
      <c r="K43" s="66"/>
      <c r="L43" s="66"/>
      <c r="M43" s="66"/>
      <c r="N43" s="66"/>
      <c r="O43" s="66"/>
      <c r="P43" s="66"/>
      <c r="Q43" s="66"/>
    </row>
    <row r="44" spans="1:17" ht="15" customHeight="1">
      <c r="A44" s="236" t="s">
        <v>1242</v>
      </c>
      <c r="B44" s="55">
        <v>39</v>
      </c>
      <c r="C44" s="85" t="s">
        <v>925</v>
      </c>
      <c r="D44" s="69" t="s">
        <v>1441</v>
      </c>
      <c r="E44" s="69" t="s">
        <v>1442</v>
      </c>
      <c r="F44" s="231" t="s">
        <v>1165</v>
      </c>
      <c r="G44" s="69" t="s">
        <v>1195</v>
      </c>
      <c r="H44" s="69" t="s">
        <v>973</v>
      </c>
      <c r="I44" s="102" t="s">
        <v>849</v>
      </c>
      <c r="J44" s="66"/>
      <c r="K44" s="66"/>
      <c r="L44" s="66"/>
      <c r="M44" s="66"/>
      <c r="N44" s="66"/>
      <c r="O44" s="66"/>
      <c r="P44" s="66"/>
      <c r="Q44" s="66"/>
    </row>
    <row r="45" spans="1:11" ht="15" customHeight="1">
      <c r="A45" s="236" t="s">
        <v>1243</v>
      </c>
      <c r="B45" s="55">
        <v>40</v>
      </c>
      <c r="C45" s="85" t="s">
        <v>925</v>
      </c>
      <c r="D45" s="69" t="s">
        <v>1493</v>
      </c>
      <c r="E45" s="69" t="s">
        <v>1494</v>
      </c>
      <c r="F45" s="231" t="s">
        <v>1165</v>
      </c>
      <c r="G45" s="69" t="s">
        <v>1495</v>
      </c>
      <c r="H45" s="69" t="s">
        <v>1231</v>
      </c>
      <c r="I45" s="102" t="s">
        <v>850</v>
      </c>
      <c r="J45" s="66"/>
      <c r="K45" s="66"/>
    </row>
    <row r="46" spans="1:11" ht="15" customHeight="1">
      <c r="A46" s="236" t="s">
        <v>1244</v>
      </c>
      <c r="B46" s="55">
        <v>41</v>
      </c>
      <c r="C46" s="85" t="s">
        <v>925</v>
      </c>
      <c r="D46" s="69" t="s">
        <v>1467</v>
      </c>
      <c r="E46" s="69" t="s">
        <v>974</v>
      </c>
      <c r="F46" s="231" t="s">
        <v>1165</v>
      </c>
      <c r="G46" s="69" t="s">
        <v>1397</v>
      </c>
      <c r="H46" s="69" t="s">
        <v>975</v>
      </c>
      <c r="I46" s="102" t="s">
        <v>851</v>
      </c>
      <c r="J46" s="66"/>
      <c r="K46" s="66"/>
    </row>
    <row r="47" spans="1:11" ht="15" customHeight="1">
      <c r="A47" s="236" t="s">
        <v>1247</v>
      </c>
      <c r="B47" s="55">
        <v>42</v>
      </c>
      <c r="C47" s="85" t="s">
        <v>925</v>
      </c>
      <c r="D47" s="69" t="s">
        <v>1151</v>
      </c>
      <c r="E47" s="69" t="s">
        <v>1245</v>
      </c>
      <c r="F47" s="231" t="s">
        <v>1165</v>
      </c>
      <c r="G47" s="69" t="s">
        <v>1397</v>
      </c>
      <c r="H47" s="69" t="s">
        <v>1231</v>
      </c>
      <c r="I47" s="102" t="s">
        <v>852</v>
      </c>
      <c r="J47" s="66"/>
      <c r="K47" s="66"/>
    </row>
    <row r="48" spans="1:11" ht="15" customHeight="1">
      <c r="A48" s="236" t="s">
        <v>1248</v>
      </c>
      <c r="B48" s="55">
        <v>43</v>
      </c>
      <c r="C48" s="85" t="s">
        <v>925</v>
      </c>
      <c r="D48" s="69" t="s">
        <v>1429</v>
      </c>
      <c r="E48" s="69" t="s">
        <v>1515</v>
      </c>
      <c r="F48" s="231" t="s">
        <v>1165</v>
      </c>
      <c r="G48" s="69" t="s">
        <v>1429</v>
      </c>
      <c r="H48" s="69" t="s">
        <v>1246</v>
      </c>
      <c r="I48" s="102" t="s">
        <v>853</v>
      </c>
      <c r="J48" s="66"/>
      <c r="K48" s="66"/>
    </row>
    <row r="49" spans="1:11" ht="15" customHeight="1">
      <c r="A49" s="236" t="s">
        <v>1249</v>
      </c>
      <c r="B49" s="55">
        <v>44</v>
      </c>
      <c r="C49" s="85" t="s">
        <v>925</v>
      </c>
      <c r="D49" s="69" t="s">
        <v>1496</v>
      </c>
      <c r="E49" s="69" t="s">
        <v>1505</v>
      </c>
      <c r="F49" s="231" t="s">
        <v>1165</v>
      </c>
      <c r="G49" s="69"/>
      <c r="H49" s="69" t="s">
        <v>1231</v>
      </c>
      <c r="I49" s="102" t="s">
        <v>854</v>
      </c>
      <c r="J49" s="66"/>
      <c r="K49" s="66"/>
    </row>
    <row r="50" spans="1:11" ht="15" customHeight="1">
      <c r="A50" s="236" t="s">
        <v>1251</v>
      </c>
      <c r="B50" s="55">
        <v>45</v>
      </c>
      <c r="C50" s="85" t="s">
        <v>925</v>
      </c>
      <c r="D50" s="69" t="s">
        <v>1236</v>
      </c>
      <c r="E50" s="69" t="s">
        <v>1237</v>
      </c>
      <c r="F50" s="231" t="s">
        <v>1165</v>
      </c>
      <c r="G50" s="69"/>
      <c r="H50" s="69" t="s">
        <v>976</v>
      </c>
      <c r="I50" s="102" t="s">
        <v>855</v>
      </c>
      <c r="J50" s="66"/>
      <c r="K50" s="66"/>
    </row>
    <row r="51" spans="1:11" ht="15" customHeight="1">
      <c r="A51" s="236" t="s">
        <v>1253</v>
      </c>
      <c r="B51" s="55">
        <v>46</v>
      </c>
      <c r="C51" s="85" t="s">
        <v>903</v>
      </c>
      <c r="D51" s="69" t="s">
        <v>1520</v>
      </c>
      <c r="E51" s="69" t="s">
        <v>1516</v>
      </c>
      <c r="F51" s="231" t="s">
        <v>1165</v>
      </c>
      <c r="G51" s="69" t="s">
        <v>1195</v>
      </c>
      <c r="H51" s="69" t="s">
        <v>1448</v>
      </c>
      <c r="I51" s="102" t="s">
        <v>856</v>
      </c>
      <c r="J51" s="66"/>
      <c r="K51" s="66"/>
    </row>
    <row r="52" spans="1:11" ht="15" customHeight="1">
      <c r="A52" s="236" t="s">
        <v>1255</v>
      </c>
      <c r="B52" s="55">
        <v>47</v>
      </c>
      <c r="C52" s="85" t="s">
        <v>903</v>
      </c>
      <c r="D52" s="69" t="s">
        <v>1358</v>
      </c>
      <c r="E52" s="69" t="s">
        <v>1517</v>
      </c>
      <c r="F52" s="231" t="s">
        <v>1165</v>
      </c>
      <c r="G52" s="69" t="s">
        <v>1359</v>
      </c>
      <c r="H52" s="69" t="s">
        <v>1295</v>
      </c>
      <c r="I52" s="102" t="s">
        <v>857</v>
      </c>
      <c r="J52" s="66"/>
      <c r="K52" s="66"/>
    </row>
    <row r="53" spans="1:11" ht="15" customHeight="1">
      <c r="A53" s="236" t="s">
        <v>1256</v>
      </c>
      <c r="B53" s="55">
        <v>48</v>
      </c>
      <c r="C53" s="85" t="s">
        <v>905</v>
      </c>
      <c r="D53" s="69" t="s">
        <v>1445</v>
      </c>
      <c r="E53" s="69" t="s">
        <v>1446</v>
      </c>
      <c r="F53" s="231" t="s">
        <v>1165</v>
      </c>
      <c r="G53" s="69" t="s">
        <v>1397</v>
      </c>
      <c r="H53" s="69" t="s">
        <v>1246</v>
      </c>
      <c r="I53" s="102" t="s">
        <v>858</v>
      </c>
      <c r="J53" s="66"/>
      <c r="K53" s="66"/>
    </row>
    <row r="54" spans="1:11" ht="15" customHeight="1">
      <c r="A54" s="236" t="s">
        <v>1258</v>
      </c>
      <c r="B54" s="55">
        <v>49</v>
      </c>
      <c r="C54" s="85" t="s">
        <v>904</v>
      </c>
      <c r="D54" s="69" t="s">
        <v>1443</v>
      </c>
      <c r="E54" s="69" t="s">
        <v>1444</v>
      </c>
      <c r="F54" s="231" t="s">
        <v>1165</v>
      </c>
      <c r="G54" s="69" t="s">
        <v>1234</v>
      </c>
      <c r="H54" s="69" t="s">
        <v>1168</v>
      </c>
      <c r="I54" s="102" t="s">
        <v>859</v>
      </c>
      <c r="J54" s="66"/>
      <c r="K54" s="66"/>
    </row>
    <row r="55" spans="1:11" ht="15" customHeight="1">
      <c r="A55" s="236" t="s">
        <v>1259</v>
      </c>
      <c r="B55" s="55">
        <v>50</v>
      </c>
      <c r="C55" s="85" t="s">
        <v>903</v>
      </c>
      <c r="D55" s="69" t="s">
        <v>1398</v>
      </c>
      <c r="E55" s="69" t="s">
        <v>1399</v>
      </c>
      <c r="F55" s="231" t="s">
        <v>1165</v>
      </c>
      <c r="G55" s="69" t="s">
        <v>1234</v>
      </c>
      <c r="H55" s="69" t="s">
        <v>1201</v>
      </c>
      <c r="I55" s="102" t="s">
        <v>860</v>
      </c>
      <c r="J55" s="66"/>
      <c r="K55" s="66"/>
    </row>
    <row r="56" spans="1:11" ht="15" customHeight="1">
      <c r="A56" s="236" t="s">
        <v>1261</v>
      </c>
      <c r="B56" s="55">
        <v>51</v>
      </c>
      <c r="C56" s="85" t="s">
        <v>904</v>
      </c>
      <c r="D56" s="69" t="s">
        <v>1449</v>
      </c>
      <c r="E56" s="69" t="s">
        <v>1450</v>
      </c>
      <c r="F56" s="231" t="s">
        <v>1165</v>
      </c>
      <c r="G56" s="69" t="s">
        <v>1195</v>
      </c>
      <c r="H56" s="69" t="s">
        <v>1168</v>
      </c>
      <c r="I56" s="102" t="s">
        <v>861</v>
      </c>
      <c r="J56" s="66"/>
      <c r="K56" s="66"/>
    </row>
    <row r="57" spans="1:11" ht="15" customHeight="1">
      <c r="A57" s="236" t="s">
        <v>1263</v>
      </c>
      <c r="B57" s="55">
        <v>52</v>
      </c>
      <c r="C57" s="85" t="s">
        <v>903</v>
      </c>
      <c r="D57" s="69" t="s">
        <v>1447</v>
      </c>
      <c r="E57" s="69" t="s">
        <v>977</v>
      </c>
      <c r="F57" s="231" t="s">
        <v>1165</v>
      </c>
      <c r="G57" s="69" t="s">
        <v>1195</v>
      </c>
      <c r="H57" s="69" t="s">
        <v>1295</v>
      </c>
      <c r="I57" s="102" t="s">
        <v>862</v>
      </c>
      <c r="J57" s="66"/>
      <c r="K57" s="66"/>
    </row>
    <row r="58" spans="1:11" ht="15" customHeight="1">
      <c r="A58" s="236" t="s">
        <v>1264</v>
      </c>
      <c r="B58" s="55">
        <v>53</v>
      </c>
      <c r="C58" s="85" t="s">
        <v>925</v>
      </c>
      <c r="D58" s="69" t="s">
        <v>1154</v>
      </c>
      <c r="E58" s="69" t="s">
        <v>1257</v>
      </c>
      <c r="F58" s="231" t="s">
        <v>1165</v>
      </c>
      <c r="G58" s="69" t="s">
        <v>1154</v>
      </c>
      <c r="H58" s="69" t="s">
        <v>978</v>
      </c>
      <c r="I58" s="102" t="s">
        <v>863</v>
      </c>
      <c r="J58" s="66"/>
      <c r="K58" s="66"/>
    </row>
    <row r="59" spans="1:11" ht="15" customHeight="1">
      <c r="A59" s="236" t="s">
        <v>1265</v>
      </c>
      <c r="B59" s="55">
        <v>54</v>
      </c>
      <c r="C59" s="85" t="s">
        <v>905</v>
      </c>
      <c r="D59" s="69" t="s">
        <v>979</v>
      </c>
      <c r="E59" s="69" t="s">
        <v>980</v>
      </c>
      <c r="F59" s="231" t="s">
        <v>1165</v>
      </c>
      <c r="G59" s="69"/>
      <c r="H59" s="69" t="s">
        <v>1229</v>
      </c>
      <c r="I59" s="102" t="s">
        <v>864</v>
      </c>
      <c r="J59" s="66"/>
      <c r="K59" s="66"/>
    </row>
    <row r="60" spans="1:11" ht="15" customHeight="1">
      <c r="A60" s="236" t="s">
        <v>1266</v>
      </c>
      <c r="B60" s="55">
        <v>55</v>
      </c>
      <c r="C60" s="85" t="s">
        <v>925</v>
      </c>
      <c r="D60" s="69" t="s">
        <v>1150</v>
      </c>
      <c r="E60" s="69" t="s">
        <v>1502</v>
      </c>
      <c r="F60" s="231" t="s">
        <v>1165</v>
      </c>
      <c r="G60" s="69"/>
      <c r="H60" s="69" t="s">
        <v>1231</v>
      </c>
      <c r="I60" s="102" t="s">
        <v>865</v>
      </c>
      <c r="J60" s="66"/>
      <c r="K60" s="66"/>
    </row>
    <row r="61" spans="1:11" ht="15" customHeight="1">
      <c r="A61" s="236" t="s">
        <v>1268</v>
      </c>
      <c r="B61" s="55">
        <v>57</v>
      </c>
      <c r="C61" s="85" t="s">
        <v>925</v>
      </c>
      <c r="D61" s="69" t="s">
        <v>1153</v>
      </c>
      <c r="E61" s="69" t="s">
        <v>1518</v>
      </c>
      <c r="F61" s="231" t="s">
        <v>1165</v>
      </c>
      <c r="G61" s="69" t="s">
        <v>981</v>
      </c>
      <c r="H61" s="69" t="s">
        <v>1254</v>
      </c>
      <c r="I61" s="102" t="s">
        <v>866</v>
      </c>
      <c r="J61" s="66"/>
      <c r="K61" s="66"/>
    </row>
    <row r="62" spans="1:11" ht="15" customHeight="1">
      <c r="A62" s="236" t="s">
        <v>1269</v>
      </c>
      <c r="B62" s="55">
        <v>58</v>
      </c>
      <c r="C62" s="85" t="s">
        <v>903</v>
      </c>
      <c r="D62" s="69" t="s">
        <v>1227</v>
      </c>
      <c r="E62" s="69" t="s">
        <v>1149</v>
      </c>
      <c r="F62" s="231" t="s">
        <v>1165</v>
      </c>
      <c r="G62" s="69"/>
      <c r="H62" s="69" t="s">
        <v>1542</v>
      </c>
      <c r="I62" s="102" t="s">
        <v>867</v>
      </c>
      <c r="J62" s="66"/>
      <c r="K62" s="66"/>
    </row>
    <row r="63" spans="1:11" ht="15" customHeight="1">
      <c r="A63" s="236" t="s">
        <v>1270</v>
      </c>
      <c r="B63" s="55">
        <v>59</v>
      </c>
      <c r="C63" s="85" t="s">
        <v>905</v>
      </c>
      <c r="D63" s="69" t="s">
        <v>1401</v>
      </c>
      <c r="E63" s="69" t="s">
        <v>1402</v>
      </c>
      <c r="F63" s="231" t="s">
        <v>1165</v>
      </c>
      <c r="G63" s="69"/>
      <c r="H63" s="69" t="s">
        <v>970</v>
      </c>
      <c r="I63" s="102" t="s">
        <v>868</v>
      </c>
      <c r="J63" s="66"/>
      <c r="K63" s="66"/>
    </row>
    <row r="64" spans="1:11" ht="15" customHeight="1">
      <c r="A64" s="236" t="s">
        <v>1273</v>
      </c>
      <c r="B64" s="55">
        <v>60</v>
      </c>
      <c r="C64" s="85" t="s">
        <v>903</v>
      </c>
      <c r="D64" s="69" t="s">
        <v>899</v>
      </c>
      <c r="E64" s="69" t="s">
        <v>1275</v>
      </c>
      <c r="F64" s="231" t="s">
        <v>1165</v>
      </c>
      <c r="G64" s="69" t="s">
        <v>982</v>
      </c>
      <c r="H64" s="69" t="s">
        <v>983</v>
      </c>
      <c r="I64" s="102" t="s">
        <v>869</v>
      </c>
      <c r="J64" s="66"/>
      <c r="K64" s="66"/>
    </row>
    <row r="65" spans="1:11" ht="15" customHeight="1">
      <c r="A65" s="236" t="s">
        <v>1274</v>
      </c>
      <c r="B65" s="55">
        <v>61</v>
      </c>
      <c r="C65" s="85" t="s">
        <v>903</v>
      </c>
      <c r="D65" s="69" t="s">
        <v>1403</v>
      </c>
      <c r="E65" s="69" t="s">
        <v>1525</v>
      </c>
      <c r="F65" s="231" t="s">
        <v>1165</v>
      </c>
      <c r="G65" s="69"/>
      <c r="H65" s="69" t="s">
        <v>984</v>
      </c>
      <c r="I65" s="102" t="s">
        <v>870</v>
      </c>
      <c r="J65" s="66"/>
      <c r="K65" s="66"/>
    </row>
    <row r="66" spans="1:11" ht="15" customHeight="1">
      <c r="A66" s="236" t="s">
        <v>1276</v>
      </c>
      <c r="B66" s="55">
        <v>62</v>
      </c>
      <c r="C66" s="85" t="s">
        <v>904</v>
      </c>
      <c r="D66" s="69" t="s">
        <v>1148</v>
      </c>
      <c r="E66" s="69" t="s">
        <v>1290</v>
      </c>
      <c r="F66" s="231" t="s">
        <v>1165</v>
      </c>
      <c r="G66" s="69"/>
      <c r="H66" s="69" t="s">
        <v>1168</v>
      </c>
      <c r="I66" s="102" t="s">
        <v>871</v>
      </c>
      <c r="J66" s="66"/>
      <c r="K66" s="66"/>
    </row>
    <row r="67" spans="1:11" ht="15" customHeight="1">
      <c r="A67" s="236" t="s">
        <v>1278</v>
      </c>
      <c r="B67" s="55">
        <v>63</v>
      </c>
      <c r="C67" s="85" t="s">
        <v>904</v>
      </c>
      <c r="D67" s="69" t="s">
        <v>985</v>
      </c>
      <c r="E67" s="69" t="s">
        <v>986</v>
      </c>
      <c r="F67" s="231" t="s">
        <v>1165</v>
      </c>
      <c r="G67" s="69" t="s">
        <v>987</v>
      </c>
      <c r="H67" s="69" t="s">
        <v>1328</v>
      </c>
      <c r="I67" s="102" t="s">
        <v>872</v>
      </c>
      <c r="J67" s="66"/>
      <c r="K67" s="66"/>
    </row>
    <row r="68" spans="1:11" ht="15" customHeight="1">
      <c r="A68" s="236" t="s">
        <v>1279</v>
      </c>
      <c r="B68" s="55">
        <v>64</v>
      </c>
      <c r="C68" s="85" t="s">
        <v>903</v>
      </c>
      <c r="D68" s="69" t="s">
        <v>1355</v>
      </c>
      <c r="E68" s="69" t="s">
        <v>1451</v>
      </c>
      <c r="F68" s="231" t="s">
        <v>1165</v>
      </c>
      <c r="G68" s="69" t="s">
        <v>1195</v>
      </c>
      <c r="H68" s="69" t="s">
        <v>1213</v>
      </c>
      <c r="I68" s="102" t="s">
        <v>873</v>
      </c>
      <c r="J68" s="66"/>
      <c r="K68" s="66"/>
    </row>
    <row r="69" spans="1:11" ht="15" customHeight="1">
      <c r="A69" s="236" t="s">
        <v>1282</v>
      </c>
      <c r="B69" s="55">
        <v>65</v>
      </c>
      <c r="C69" s="85" t="s">
        <v>903</v>
      </c>
      <c r="D69" s="69" t="s">
        <v>1158</v>
      </c>
      <c r="E69" s="69" t="s">
        <v>1262</v>
      </c>
      <c r="F69" s="231" t="s">
        <v>1165</v>
      </c>
      <c r="G69" s="69"/>
      <c r="H69" s="69" t="s">
        <v>984</v>
      </c>
      <c r="I69" s="102" t="s">
        <v>874</v>
      </c>
      <c r="J69" s="66"/>
      <c r="K69" s="66"/>
    </row>
    <row r="70" spans="1:11" ht="15" customHeight="1">
      <c r="A70" s="236" t="s">
        <v>1283</v>
      </c>
      <c r="B70" s="55">
        <v>66</v>
      </c>
      <c r="C70" s="85" t="s">
        <v>905</v>
      </c>
      <c r="D70" s="69" t="s">
        <v>988</v>
      </c>
      <c r="E70" s="69" t="s">
        <v>989</v>
      </c>
      <c r="F70" s="231" t="s">
        <v>1165</v>
      </c>
      <c r="G70" s="69" t="s">
        <v>1521</v>
      </c>
      <c r="H70" s="69" t="s">
        <v>1168</v>
      </c>
      <c r="I70" s="102" t="s">
        <v>875</v>
      </c>
      <c r="J70" s="66"/>
      <c r="K70" s="66"/>
    </row>
    <row r="71" spans="1:11" ht="15" customHeight="1">
      <c r="A71" s="236" t="s">
        <v>1284</v>
      </c>
      <c r="B71" s="55">
        <v>67</v>
      </c>
      <c r="C71" s="85" t="s">
        <v>906</v>
      </c>
      <c r="D71" s="69" t="s">
        <v>1404</v>
      </c>
      <c r="E71" s="69" t="s">
        <v>1405</v>
      </c>
      <c r="F71" s="231" t="s">
        <v>1165</v>
      </c>
      <c r="G71" s="69" t="s">
        <v>1404</v>
      </c>
      <c r="H71" s="69" t="s">
        <v>1201</v>
      </c>
      <c r="I71" s="102" t="s">
        <v>876</v>
      </c>
      <c r="J71" s="66"/>
      <c r="K71" s="66"/>
    </row>
    <row r="72" spans="1:11" ht="15" customHeight="1">
      <c r="A72" s="236" t="s">
        <v>1285</v>
      </c>
      <c r="B72" s="55">
        <v>68</v>
      </c>
      <c r="C72" s="85" t="s">
        <v>906</v>
      </c>
      <c r="D72" s="69" t="s">
        <v>908</v>
      </c>
      <c r="E72" s="69" t="s">
        <v>1406</v>
      </c>
      <c r="F72" s="231" t="s">
        <v>1165</v>
      </c>
      <c r="G72" s="69"/>
      <c r="H72" s="69" t="s">
        <v>1213</v>
      </c>
      <c r="I72" s="102" t="s">
        <v>877</v>
      </c>
      <c r="J72" s="66"/>
      <c r="K72" s="66"/>
    </row>
    <row r="73" spans="1:11" ht="15" customHeight="1">
      <c r="A73" s="236" t="s">
        <v>1286</v>
      </c>
      <c r="B73" s="55">
        <v>69</v>
      </c>
      <c r="C73" s="85" t="s">
        <v>904</v>
      </c>
      <c r="D73" s="69" t="s">
        <v>907</v>
      </c>
      <c r="E73" s="69" t="s">
        <v>990</v>
      </c>
      <c r="F73" s="231" t="s">
        <v>1165</v>
      </c>
      <c r="G73" s="69" t="s">
        <v>1299</v>
      </c>
      <c r="H73" s="69" t="s">
        <v>1168</v>
      </c>
      <c r="I73" s="102" t="s">
        <v>878</v>
      </c>
      <c r="J73" s="66"/>
      <c r="K73" s="66"/>
    </row>
    <row r="74" spans="1:11" ht="15" customHeight="1">
      <c r="A74" s="236" t="s">
        <v>1288</v>
      </c>
      <c r="B74" s="55">
        <v>70</v>
      </c>
      <c r="C74" s="85" t="s">
        <v>903</v>
      </c>
      <c r="D74" s="69" t="s">
        <v>1408</v>
      </c>
      <c r="E74" s="69" t="s">
        <v>1409</v>
      </c>
      <c r="F74" s="231" t="s">
        <v>1165</v>
      </c>
      <c r="G74" s="69" t="s">
        <v>1410</v>
      </c>
      <c r="H74" s="69" t="s">
        <v>1213</v>
      </c>
      <c r="I74" s="102" t="s">
        <v>879</v>
      </c>
      <c r="J74" s="66"/>
      <c r="K74" s="66"/>
    </row>
    <row r="75" spans="1:11" ht="15" customHeight="1">
      <c r="A75" s="236" t="s">
        <v>1289</v>
      </c>
      <c r="B75" s="55">
        <v>71</v>
      </c>
      <c r="C75" s="85" t="s">
        <v>928</v>
      </c>
      <c r="D75" s="69" t="s">
        <v>991</v>
      </c>
      <c r="E75" s="69" t="s">
        <v>1543</v>
      </c>
      <c r="F75" s="231" t="s">
        <v>1165</v>
      </c>
      <c r="G75" s="69" t="s">
        <v>992</v>
      </c>
      <c r="H75" s="69" t="s">
        <v>993</v>
      </c>
      <c r="I75" s="102" t="s">
        <v>880</v>
      </c>
      <c r="J75" s="66"/>
      <c r="K75" s="66"/>
    </row>
    <row r="76" spans="1:11" ht="15" customHeight="1">
      <c r="A76" s="236" t="s">
        <v>1291</v>
      </c>
      <c r="B76" s="55">
        <v>72</v>
      </c>
      <c r="C76" s="85" t="s">
        <v>905</v>
      </c>
      <c r="D76" s="69" t="s">
        <v>1487</v>
      </c>
      <c r="E76" s="69" t="s">
        <v>1501</v>
      </c>
      <c r="F76" s="231" t="s">
        <v>1165</v>
      </c>
      <c r="G76" s="69" t="s">
        <v>1487</v>
      </c>
      <c r="H76" s="69" t="s">
        <v>994</v>
      </c>
      <c r="I76" s="102" t="s">
        <v>881</v>
      </c>
      <c r="J76" s="66"/>
      <c r="K76" s="66"/>
    </row>
    <row r="77" spans="1:11" ht="15" customHeight="1">
      <c r="A77" s="236" t="s">
        <v>1292</v>
      </c>
      <c r="B77" s="55">
        <v>73</v>
      </c>
      <c r="C77" s="85" t="s">
        <v>905</v>
      </c>
      <c r="D77" s="69" t="s">
        <v>995</v>
      </c>
      <c r="E77" s="69" t="s">
        <v>996</v>
      </c>
      <c r="F77" s="231" t="s">
        <v>1165</v>
      </c>
      <c r="G77" s="69" t="s">
        <v>997</v>
      </c>
      <c r="H77" s="69" t="s">
        <v>1229</v>
      </c>
      <c r="I77" s="102" t="s">
        <v>882</v>
      </c>
      <c r="J77" s="66"/>
      <c r="K77" s="66"/>
    </row>
    <row r="78" spans="1:11" ht="15" customHeight="1">
      <c r="A78" s="236" t="s">
        <v>1294</v>
      </c>
      <c r="B78" s="55">
        <v>74</v>
      </c>
      <c r="C78" s="85" t="s">
        <v>903</v>
      </c>
      <c r="D78" s="69" t="s">
        <v>1454</v>
      </c>
      <c r="E78" s="69" t="s">
        <v>1526</v>
      </c>
      <c r="F78" s="231" t="s">
        <v>1165</v>
      </c>
      <c r="G78" s="69"/>
      <c r="H78" s="69" t="s">
        <v>1542</v>
      </c>
      <c r="I78" s="102" t="s">
        <v>883</v>
      </c>
      <c r="J78" s="66"/>
      <c r="K78" s="66"/>
    </row>
    <row r="79" spans="1:11" ht="15" customHeight="1">
      <c r="A79" s="236" t="s">
        <v>1296</v>
      </c>
      <c r="B79" s="55">
        <v>75</v>
      </c>
      <c r="C79" s="85" t="s">
        <v>928</v>
      </c>
      <c r="D79" s="69" t="s">
        <v>1500</v>
      </c>
      <c r="E79" s="69" t="s">
        <v>1407</v>
      </c>
      <c r="F79" s="231" t="s">
        <v>1165</v>
      </c>
      <c r="G79" s="69" t="s">
        <v>1260</v>
      </c>
      <c r="H79" s="69" t="s">
        <v>999</v>
      </c>
      <c r="I79" s="102" t="s">
        <v>884</v>
      </c>
      <c r="J79" s="66"/>
      <c r="K79" s="66"/>
    </row>
    <row r="80" spans="1:11" ht="15" customHeight="1">
      <c r="A80" s="236" t="s">
        <v>1298</v>
      </c>
      <c r="B80" s="55">
        <v>76</v>
      </c>
      <c r="C80" s="85" t="s">
        <v>906</v>
      </c>
      <c r="D80" s="69" t="s">
        <v>1411</v>
      </c>
      <c r="E80" s="69" t="s">
        <v>1544</v>
      </c>
      <c r="F80" s="231" t="s">
        <v>1165</v>
      </c>
      <c r="G80" s="69" t="s">
        <v>1000</v>
      </c>
      <c r="H80" s="69" t="s">
        <v>1201</v>
      </c>
      <c r="I80" s="102" t="s">
        <v>885</v>
      </c>
      <c r="J80" s="66"/>
      <c r="K80" s="66"/>
    </row>
    <row r="81" spans="1:11" ht="15" customHeight="1">
      <c r="A81" s="236" t="s">
        <v>1300</v>
      </c>
      <c r="B81" s="55">
        <v>77</v>
      </c>
      <c r="C81" s="85" t="s">
        <v>905</v>
      </c>
      <c r="D81" s="69" t="s">
        <v>1152</v>
      </c>
      <c r="E81" s="69" t="s">
        <v>1271</v>
      </c>
      <c r="F81" s="231" t="s">
        <v>1165</v>
      </c>
      <c r="G81" s="69" t="s">
        <v>1456</v>
      </c>
      <c r="H81" s="69" t="s">
        <v>1272</v>
      </c>
      <c r="I81" s="102" t="s">
        <v>886</v>
      </c>
      <c r="J81" s="66"/>
      <c r="K81" s="66"/>
    </row>
    <row r="82" spans="1:11" ht="15" customHeight="1">
      <c r="A82" s="236" t="s">
        <v>1301</v>
      </c>
      <c r="B82" s="55">
        <v>78</v>
      </c>
      <c r="C82" s="85" t="s">
        <v>903</v>
      </c>
      <c r="D82" s="69" t="s">
        <v>1455</v>
      </c>
      <c r="E82" s="69" t="s">
        <v>1426</v>
      </c>
      <c r="F82" s="231" t="s">
        <v>1165</v>
      </c>
      <c r="G82" s="69" t="s">
        <v>1410</v>
      </c>
      <c r="H82" s="69" t="s">
        <v>984</v>
      </c>
      <c r="I82" s="102" t="s">
        <v>887</v>
      </c>
      <c r="J82" s="66"/>
      <c r="K82" s="66"/>
    </row>
    <row r="83" spans="1:11" ht="15" customHeight="1">
      <c r="A83" s="236" t="s">
        <v>1302</v>
      </c>
      <c r="B83" s="55">
        <v>79</v>
      </c>
      <c r="C83" s="85" t="s">
        <v>904</v>
      </c>
      <c r="D83" s="69" t="s">
        <v>1366</v>
      </c>
      <c r="E83" s="69" t="s">
        <v>1367</v>
      </c>
      <c r="F83" s="231" t="s">
        <v>1165</v>
      </c>
      <c r="G83" s="69"/>
      <c r="H83" s="69" t="s">
        <v>1246</v>
      </c>
      <c r="I83" s="102" t="s">
        <v>888</v>
      </c>
      <c r="J83" s="66"/>
      <c r="K83" s="66"/>
    </row>
    <row r="84" spans="1:11" ht="15" customHeight="1">
      <c r="A84" s="236" t="s">
        <v>1303</v>
      </c>
      <c r="B84" s="55">
        <v>80</v>
      </c>
      <c r="C84" s="85" t="s">
        <v>928</v>
      </c>
      <c r="D84" s="69" t="s">
        <v>1477</v>
      </c>
      <c r="E84" s="69" t="s">
        <v>1478</v>
      </c>
      <c r="F84" s="231" t="s">
        <v>1165</v>
      </c>
      <c r="G84" s="69"/>
      <c r="H84" s="69" t="s">
        <v>1545</v>
      </c>
      <c r="I84" s="102" t="s">
        <v>889</v>
      </c>
      <c r="J84" s="66"/>
      <c r="K84" s="66"/>
    </row>
    <row r="85" spans="1:11" ht="15" customHeight="1">
      <c r="A85" s="236" t="s">
        <v>1304</v>
      </c>
      <c r="B85" s="55">
        <v>81</v>
      </c>
      <c r="C85" s="85" t="s">
        <v>903</v>
      </c>
      <c r="D85" s="69" t="s">
        <v>1001</v>
      </c>
      <c r="E85" s="69" t="s">
        <v>1002</v>
      </c>
      <c r="F85" s="231" t="s">
        <v>1165</v>
      </c>
      <c r="G85" s="69" t="s">
        <v>1003</v>
      </c>
      <c r="H85" s="69" t="s">
        <v>1004</v>
      </c>
      <c r="I85" s="102" t="s">
        <v>890</v>
      </c>
      <c r="J85" s="66"/>
      <c r="K85" s="66"/>
    </row>
    <row r="86" spans="1:11" ht="15" customHeight="1">
      <c r="A86" s="236" t="s">
        <v>1305</v>
      </c>
      <c r="B86" s="55">
        <v>82</v>
      </c>
      <c r="C86" s="85" t="s">
        <v>904</v>
      </c>
      <c r="D86" s="69" t="s">
        <v>1280</v>
      </c>
      <c r="E86" s="69" t="s">
        <v>1281</v>
      </c>
      <c r="F86" s="231" t="s">
        <v>1165</v>
      </c>
      <c r="G86" s="69"/>
      <c r="H86" s="69" t="s">
        <v>975</v>
      </c>
      <c r="I86" s="102" t="s">
        <v>891</v>
      </c>
      <c r="J86" s="66"/>
      <c r="K86" s="66"/>
    </row>
    <row r="87" spans="1:11" ht="15" customHeight="1">
      <c r="A87" s="236" t="s">
        <v>1306</v>
      </c>
      <c r="B87" s="55">
        <v>83</v>
      </c>
      <c r="C87" s="85" t="s">
        <v>906</v>
      </c>
      <c r="D87" s="69" t="s">
        <v>1155</v>
      </c>
      <c r="E87" s="69" t="s">
        <v>1297</v>
      </c>
      <c r="F87" s="231" t="s">
        <v>1165</v>
      </c>
      <c r="G87" s="69" t="s">
        <v>1400</v>
      </c>
      <c r="H87" s="69" t="s">
        <v>1005</v>
      </c>
      <c r="I87" s="102" t="s">
        <v>892</v>
      </c>
      <c r="J87" s="66"/>
      <c r="K87" s="66"/>
    </row>
    <row r="88" spans="1:11" ht="15" customHeight="1">
      <c r="A88" s="236" t="s">
        <v>1307</v>
      </c>
      <c r="B88" s="55">
        <v>84</v>
      </c>
      <c r="C88" s="85" t="s">
        <v>904</v>
      </c>
      <c r="D88" s="69" t="s">
        <v>1481</v>
      </c>
      <c r="E88" s="69" t="s">
        <v>1006</v>
      </c>
      <c r="F88" s="231" t="s">
        <v>1165</v>
      </c>
      <c r="G88" s="69" t="s">
        <v>1007</v>
      </c>
      <c r="H88" s="69" t="s">
        <v>1168</v>
      </c>
      <c r="I88" s="102" t="s">
        <v>893</v>
      </c>
      <c r="J88" s="66"/>
      <c r="K88" s="66"/>
    </row>
    <row r="89" spans="1:11" ht="15" customHeight="1">
      <c r="A89" s="236" t="s">
        <v>1308</v>
      </c>
      <c r="B89" s="55">
        <v>85</v>
      </c>
      <c r="C89" s="85" t="s">
        <v>927</v>
      </c>
      <c r="D89" s="69" t="s">
        <v>1412</v>
      </c>
      <c r="E89" s="69" t="s">
        <v>1413</v>
      </c>
      <c r="F89" s="231" t="s">
        <v>1165</v>
      </c>
      <c r="G89" s="69" t="s">
        <v>1008</v>
      </c>
      <c r="H89" s="69" t="s">
        <v>1267</v>
      </c>
      <c r="I89" s="102" t="s">
        <v>894</v>
      </c>
      <c r="J89" s="66"/>
      <c r="K89" s="66"/>
    </row>
    <row r="90" spans="1:11" ht="15" customHeight="1">
      <c r="A90" s="236" t="s">
        <v>1309</v>
      </c>
      <c r="B90" s="55">
        <v>86</v>
      </c>
      <c r="C90" s="85" t="s">
        <v>904</v>
      </c>
      <c r="D90" s="69" t="s">
        <v>1009</v>
      </c>
      <c r="E90" s="69" t="s">
        <v>1010</v>
      </c>
      <c r="F90" s="231" t="s">
        <v>1165</v>
      </c>
      <c r="G90" s="69" t="s">
        <v>1299</v>
      </c>
      <c r="H90" s="69" t="s">
        <v>1168</v>
      </c>
      <c r="I90" s="102" t="s">
        <v>895</v>
      </c>
      <c r="J90" s="66"/>
      <c r="K90" s="66"/>
    </row>
    <row r="91" spans="1:11" ht="15" customHeight="1">
      <c r="A91" s="236" t="s">
        <v>1310</v>
      </c>
      <c r="B91" s="55">
        <v>87</v>
      </c>
      <c r="C91" s="85" t="s">
        <v>927</v>
      </c>
      <c r="D91" s="69" t="s">
        <v>1159</v>
      </c>
      <c r="E91" s="69" t="s">
        <v>1318</v>
      </c>
      <c r="F91" s="231" t="s">
        <v>1165</v>
      </c>
      <c r="G91" s="69" t="s">
        <v>1195</v>
      </c>
      <c r="H91" s="69" t="s">
        <v>1166</v>
      </c>
      <c r="I91" s="102" t="s">
        <v>896</v>
      </c>
      <c r="J91" s="66"/>
      <c r="K91" s="66"/>
    </row>
    <row r="92" spans="1:11" ht="15" customHeight="1">
      <c r="A92" s="236" t="s">
        <v>1311</v>
      </c>
      <c r="B92" s="55">
        <v>89</v>
      </c>
      <c r="C92" s="85" t="s">
        <v>906</v>
      </c>
      <c r="D92" s="69" t="s">
        <v>1452</v>
      </c>
      <c r="E92" s="69" t="s">
        <v>1453</v>
      </c>
      <c r="F92" s="231" t="s">
        <v>1165</v>
      </c>
      <c r="G92" s="69" t="s">
        <v>1217</v>
      </c>
      <c r="H92" s="69" t="s">
        <v>1213</v>
      </c>
      <c r="I92" s="102" t="s">
        <v>897</v>
      </c>
      <c r="J92" s="66"/>
      <c r="K92" s="66"/>
    </row>
    <row r="93" spans="1:11" ht="15" customHeight="1">
      <c r="A93" s="236" t="s">
        <v>1312</v>
      </c>
      <c r="B93" s="55">
        <v>90</v>
      </c>
      <c r="C93" s="85" t="s">
        <v>903</v>
      </c>
      <c r="D93" s="69" t="s">
        <v>1423</v>
      </c>
      <c r="E93" s="69" t="s">
        <v>1546</v>
      </c>
      <c r="F93" s="231" t="s">
        <v>1165</v>
      </c>
      <c r="G93" s="69" t="s">
        <v>1423</v>
      </c>
      <c r="H93" s="69" t="s">
        <v>1448</v>
      </c>
      <c r="I93" s="102" t="s">
        <v>1011</v>
      </c>
      <c r="J93" s="66"/>
      <c r="K93" s="66"/>
    </row>
    <row r="94" spans="1:11" ht="15" customHeight="1">
      <c r="A94" s="236" t="s">
        <v>1313</v>
      </c>
      <c r="B94" s="55">
        <v>91</v>
      </c>
      <c r="C94" s="85" t="s">
        <v>904</v>
      </c>
      <c r="D94" s="69" t="s">
        <v>1510</v>
      </c>
      <c r="E94" s="69" t="s">
        <v>1414</v>
      </c>
      <c r="F94" s="231" t="s">
        <v>1165</v>
      </c>
      <c r="G94" s="69" t="s">
        <v>1397</v>
      </c>
      <c r="H94" s="69" t="s">
        <v>1267</v>
      </c>
      <c r="I94" s="102" t="s">
        <v>1012</v>
      </c>
      <c r="J94" s="66"/>
      <c r="K94" s="66"/>
    </row>
    <row r="95" spans="1:11" ht="15" customHeight="1">
      <c r="A95" s="236" t="s">
        <v>1315</v>
      </c>
      <c r="B95" s="55">
        <v>92</v>
      </c>
      <c r="C95" s="85" t="s">
        <v>903</v>
      </c>
      <c r="D95" s="69" t="s">
        <v>1425</v>
      </c>
      <c r="E95" s="69" t="s">
        <v>1396</v>
      </c>
      <c r="F95" s="231" t="s">
        <v>1165</v>
      </c>
      <c r="G95" s="69" t="s">
        <v>1410</v>
      </c>
      <c r="H95" s="69" t="s">
        <v>1015</v>
      </c>
      <c r="I95" s="102" t="s">
        <v>1014</v>
      </c>
      <c r="J95" s="66"/>
      <c r="K95" s="66"/>
    </row>
    <row r="96" spans="1:11" ht="15" customHeight="1">
      <c r="A96" s="236" t="s">
        <v>1316</v>
      </c>
      <c r="B96" s="55">
        <v>93</v>
      </c>
      <c r="C96" s="85" t="s">
        <v>905</v>
      </c>
      <c r="D96" s="69" t="s">
        <v>1488</v>
      </c>
      <c r="E96" s="69" t="s">
        <v>1489</v>
      </c>
      <c r="F96" s="231" t="s">
        <v>1165</v>
      </c>
      <c r="G96" s="69" t="s">
        <v>1017</v>
      </c>
      <c r="H96" s="69" t="s">
        <v>1168</v>
      </c>
      <c r="I96" s="102" t="s">
        <v>1016</v>
      </c>
      <c r="J96" s="66"/>
      <c r="K96" s="66"/>
    </row>
    <row r="97" spans="1:11" ht="15" customHeight="1">
      <c r="A97" s="236" t="s">
        <v>1317</v>
      </c>
      <c r="B97" s="55">
        <v>94</v>
      </c>
      <c r="C97" s="85" t="s">
        <v>905</v>
      </c>
      <c r="D97" s="69" t="s">
        <v>1418</v>
      </c>
      <c r="E97" s="69" t="s">
        <v>1419</v>
      </c>
      <c r="F97" s="231" t="s">
        <v>1165</v>
      </c>
      <c r="G97" s="69" t="s">
        <v>1195</v>
      </c>
      <c r="H97" s="69" t="s">
        <v>1246</v>
      </c>
      <c r="I97" s="102" t="s">
        <v>1018</v>
      </c>
      <c r="J97" s="66"/>
      <c r="K97" s="66"/>
    </row>
    <row r="98" spans="1:11" ht="15" customHeight="1">
      <c r="A98" s="236" t="s">
        <v>1319</v>
      </c>
      <c r="B98" s="55">
        <v>95</v>
      </c>
      <c r="C98" s="85" t="s">
        <v>928</v>
      </c>
      <c r="D98" s="69" t="s">
        <v>1415</v>
      </c>
      <c r="E98" s="69" t="s">
        <v>1416</v>
      </c>
      <c r="F98" s="231" t="s">
        <v>1165</v>
      </c>
      <c r="G98" s="69"/>
      <c r="H98" s="69" t="s">
        <v>1020</v>
      </c>
      <c r="I98" s="102" t="s">
        <v>1019</v>
      </c>
      <c r="J98" s="66"/>
      <c r="K98" s="66"/>
    </row>
    <row r="99" spans="1:11" ht="15" customHeight="1">
      <c r="A99" s="236" t="s">
        <v>1320</v>
      </c>
      <c r="B99" s="55">
        <v>97</v>
      </c>
      <c r="C99" s="85" t="s">
        <v>905</v>
      </c>
      <c r="D99" s="69" t="s">
        <v>1293</v>
      </c>
      <c r="E99" s="69" t="s">
        <v>1547</v>
      </c>
      <c r="F99" s="231" t="s">
        <v>1165</v>
      </c>
      <c r="G99" s="69" t="s">
        <v>1023</v>
      </c>
      <c r="H99" s="69" t="s">
        <v>1267</v>
      </c>
      <c r="I99" s="102" t="s">
        <v>1021</v>
      </c>
      <c r="J99" s="66"/>
      <c r="K99" s="66"/>
    </row>
    <row r="100" spans="1:11" ht="15" customHeight="1">
      <c r="A100" s="236" t="s">
        <v>1321</v>
      </c>
      <c r="B100" s="55">
        <v>98</v>
      </c>
      <c r="C100" s="85" t="s">
        <v>927</v>
      </c>
      <c r="D100" s="69" t="s">
        <v>1156</v>
      </c>
      <c r="E100" s="69" t="s">
        <v>1548</v>
      </c>
      <c r="F100" s="231" t="s">
        <v>1165</v>
      </c>
      <c r="G100" s="69" t="s">
        <v>1195</v>
      </c>
      <c r="H100" s="69" t="s">
        <v>1272</v>
      </c>
      <c r="I100" s="102" t="s">
        <v>1022</v>
      </c>
      <c r="J100" s="66"/>
      <c r="K100" s="66"/>
    </row>
    <row r="101" spans="1:11" ht="15" customHeight="1">
      <c r="A101" s="236" t="s">
        <v>1322</v>
      </c>
      <c r="B101" s="55">
        <v>99</v>
      </c>
      <c r="C101" s="85" t="s">
        <v>904</v>
      </c>
      <c r="D101" s="69" t="s">
        <v>1483</v>
      </c>
      <c r="E101" s="69" t="s">
        <v>1527</v>
      </c>
      <c r="F101" s="231" t="s">
        <v>1165</v>
      </c>
      <c r="G101" s="69" t="s">
        <v>1400</v>
      </c>
      <c r="H101" s="69" t="s">
        <v>1470</v>
      </c>
      <c r="I101" s="102" t="s">
        <v>1024</v>
      </c>
      <c r="J101" s="66"/>
      <c r="K101" s="66"/>
    </row>
    <row r="102" spans="1:11" ht="15" customHeight="1">
      <c r="A102" s="236" t="s">
        <v>1323</v>
      </c>
      <c r="B102" s="55">
        <v>100</v>
      </c>
      <c r="C102" s="85" t="s">
        <v>928</v>
      </c>
      <c r="D102" s="69" t="s">
        <v>1417</v>
      </c>
      <c r="E102" s="69" t="s">
        <v>1420</v>
      </c>
      <c r="F102" s="231" t="s">
        <v>1165</v>
      </c>
      <c r="G102" s="69" t="s">
        <v>1260</v>
      </c>
      <c r="H102" s="69" t="s">
        <v>1330</v>
      </c>
      <c r="I102" s="102" t="s">
        <v>1025</v>
      </c>
      <c r="J102" s="66"/>
      <c r="K102" s="66"/>
    </row>
    <row r="103" spans="1:11" ht="15" customHeight="1">
      <c r="A103" s="236" t="s">
        <v>1324</v>
      </c>
      <c r="B103" s="55">
        <v>101</v>
      </c>
      <c r="C103" s="85" t="s">
        <v>906</v>
      </c>
      <c r="D103" s="69" t="s">
        <v>1511</v>
      </c>
      <c r="E103" s="69" t="s">
        <v>1277</v>
      </c>
      <c r="F103" s="231" t="s">
        <v>1165</v>
      </c>
      <c r="G103" s="69" t="s">
        <v>1260</v>
      </c>
      <c r="H103" s="69" t="s">
        <v>1287</v>
      </c>
      <c r="I103" s="102" t="s">
        <v>1026</v>
      </c>
      <c r="J103" s="66"/>
      <c r="K103" s="66"/>
    </row>
    <row r="104" spans="1:11" ht="15" customHeight="1">
      <c r="A104" s="236" t="s">
        <v>1325</v>
      </c>
      <c r="B104" s="55">
        <v>102</v>
      </c>
      <c r="C104" s="85" t="s">
        <v>903</v>
      </c>
      <c r="D104" s="69" t="s">
        <v>1464</v>
      </c>
      <c r="E104" s="69" t="s">
        <v>1465</v>
      </c>
      <c r="F104" s="231" t="s">
        <v>1165</v>
      </c>
      <c r="G104" s="69" t="s">
        <v>1465</v>
      </c>
      <c r="H104" s="69" t="s">
        <v>1295</v>
      </c>
      <c r="I104" s="102" t="s">
        <v>1027</v>
      </c>
      <c r="J104" s="66"/>
      <c r="K104" s="66"/>
    </row>
    <row r="105" spans="1:11" ht="15" customHeight="1">
      <c r="A105" s="236" t="s">
        <v>1326</v>
      </c>
      <c r="B105" s="55">
        <v>103</v>
      </c>
      <c r="C105" s="85" t="s">
        <v>906</v>
      </c>
      <c r="D105" s="69" t="s">
        <v>1466</v>
      </c>
      <c r="E105" s="69" t="s">
        <v>1549</v>
      </c>
      <c r="F105" s="231" t="s">
        <v>1165</v>
      </c>
      <c r="G105" s="69" t="s">
        <v>1003</v>
      </c>
      <c r="H105" s="69" t="s">
        <v>1015</v>
      </c>
      <c r="I105" s="102" t="s">
        <v>1029</v>
      </c>
      <c r="J105" s="66"/>
      <c r="K105" s="66"/>
    </row>
    <row r="106" spans="1:11" ht="15" customHeight="1">
      <c r="A106" s="236" t="s">
        <v>1327</v>
      </c>
      <c r="B106" s="55">
        <v>104</v>
      </c>
      <c r="C106" s="85" t="s">
        <v>906</v>
      </c>
      <c r="D106" s="69" t="s">
        <v>1427</v>
      </c>
      <c r="E106" s="69" t="s">
        <v>1428</v>
      </c>
      <c r="F106" s="231" t="s">
        <v>1165</v>
      </c>
      <c r="G106" s="69"/>
      <c r="H106" s="69" t="s">
        <v>1032</v>
      </c>
      <c r="I106" s="102" t="s">
        <v>1030</v>
      </c>
      <c r="J106" s="66"/>
      <c r="K106" s="66"/>
    </row>
    <row r="107" spans="1:11" ht="15" customHeight="1">
      <c r="A107" s="236" t="s">
        <v>1329</v>
      </c>
      <c r="B107" s="55">
        <v>105</v>
      </c>
      <c r="C107" s="85" t="s">
        <v>906</v>
      </c>
      <c r="D107" s="69" t="s">
        <v>1458</v>
      </c>
      <c r="E107" s="69" t="s">
        <v>1459</v>
      </c>
      <c r="F107" s="231" t="s">
        <v>1165</v>
      </c>
      <c r="G107" s="69" t="s">
        <v>1034</v>
      </c>
      <c r="H107" s="69" t="s">
        <v>1250</v>
      </c>
      <c r="I107" s="102" t="s">
        <v>1031</v>
      </c>
      <c r="J107" s="66"/>
      <c r="K107" s="66"/>
    </row>
    <row r="108" spans="1:11" ht="15" customHeight="1">
      <c r="A108" s="236" t="s">
        <v>1331</v>
      </c>
      <c r="B108" s="55">
        <v>106</v>
      </c>
      <c r="C108" s="85" t="s">
        <v>904</v>
      </c>
      <c r="D108" s="69" t="s">
        <v>1368</v>
      </c>
      <c r="E108" s="69" t="s">
        <v>1372</v>
      </c>
      <c r="F108" s="231" t="s">
        <v>1165</v>
      </c>
      <c r="G108" s="69" t="s">
        <v>1368</v>
      </c>
      <c r="H108" s="69" t="s">
        <v>1369</v>
      </c>
      <c r="I108" s="102" t="s">
        <v>1033</v>
      </c>
      <c r="J108" s="66"/>
      <c r="K108" s="66"/>
    </row>
    <row r="109" spans="1:11" ht="15" customHeight="1">
      <c r="A109" s="236" t="s">
        <v>1332</v>
      </c>
      <c r="B109" s="55">
        <v>107</v>
      </c>
      <c r="C109" s="85" t="s">
        <v>928</v>
      </c>
      <c r="D109" s="69" t="s">
        <v>1370</v>
      </c>
      <c r="E109" s="69" t="s">
        <v>1371</v>
      </c>
      <c r="F109" s="231" t="s">
        <v>1165</v>
      </c>
      <c r="G109" s="69" t="s">
        <v>1195</v>
      </c>
      <c r="H109" s="69" t="s">
        <v>1037</v>
      </c>
      <c r="I109" s="102" t="s">
        <v>1035</v>
      </c>
      <c r="J109" s="66"/>
      <c r="K109" s="66"/>
    </row>
    <row r="110" spans="1:11" ht="15" customHeight="1">
      <c r="A110" s="236" t="s">
        <v>1333</v>
      </c>
      <c r="B110" s="55">
        <v>108</v>
      </c>
      <c r="C110" s="85" t="s">
        <v>906</v>
      </c>
      <c r="D110" s="69" t="s">
        <v>1457</v>
      </c>
      <c r="E110" s="69" t="s">
        <v>1039</v>
      </c>
      <c r="F110" s="231" t="s">
        <v>1165</v>
      </c>
      <c r="G110" s="69" t="s">
        <v>1039</v>
      </c>
      <c r="H110" s="69" t="s">
        <v>1287</v>
      </c>
      <c r="I110" s="102" t="s">
        <v>1036</v>
      </c>
      <c r="J110" s="66"/>
      <c r="K110" s="66"/>
    </row>
    <row r="111" spans="1:11" ht="15" customHeight="1">
      <c r="A111" s="236" t="s">
        <v>1334</v>
      </c>
      <c r="B111" s="55">
        <v>109</v>
      </c>
      <c r="C111" s="85" t="s">
        <v>928</v>
      </c>
      <c r="D111" s="69" t="s">
        <v>1421</v>
      </c>
      <c r="E111" s="69" t="s">
        <v>1528</v>
      </c>
      <c r="F111" s="231" t="s">
        <v>1165</v>
      </c>
      <c r="G111" s="69" t="s">
        <v>1473</v>
      </c>
      <c r="H111" s="69" t="s">
        <v>1422</v>
      </c>
      <c r="I111" s="102" t="s">
        <v>1038</v>
      </c>
      <c r="J111" s="66"/>
      <c r="K111" s="66"/>
    </row>
    <row r="112" spans="1:11" ht="15" customHeight="1">
      <c r="A112" s="236" t="s">
        <v>1335</v>
      </c>
      <c r="B112" s="55">
        <v>110</v>
      </c>
      <c r="C112" s="85" t="s">
        <v>905</v>
      </c>
      <c r="D112" s="69" t="s">
        <v>1362</v>
      </c>
      <c r="E112" s="69" t="s">
        <v>1363</v>
      </c>
      <c r="F112" s="231" t="s">
        <v>1165</v>
      </c>
      <c r="G112" s="69" t="s">
        <v>1362</v>
      </c>
      <c r="H112" s="69" t="s">
        <v>1229</v>
      </c>
      <c r="I112" s="102" t="s">
        <v>1040</v>
      </c>
      <c r="J112" s="66"/>
      <c r="K112" s="66"/>
    </row>
    <row r="113" spans="1:11" ht="15" customHeight="1">
      <c r="A113" s="236" t="s">
        <v>1336</v>
      </c>
      <c r="B113" s="55">
        <v>111</v>
      </c>
      <c r="C113" s="85" t="s">
        <v>903</v>
      </c>
      <c r="D113" s="69" t="s">
        <v>1462</v>
      </c>
      <c r="E113" s="69" t="s">
        <v>1463</v>
      </c>
      <c r="F113" s="231" t="s">
        <v>1165</v>
      </c>
      <c r="G113" s="69" t="s">
        <v>1462</v>
      </c>
      <c r="H113" s="69" t="s">
        <v>1043</v>
      </c>
      <c r="I113" s="102" t="s">
        <v>1041</v>
      </c>
      <c r="J113" s="66"/>
      <c r="K113" s="66"/>
    </row>
    <row r="114" spans="1:11" ht="15" customHeight="1">
      <c r="A114" s="236" t="s">
        <v>1337</v>
      </c>
      <c r="B114" s="55">
        <v>112</v>
      </c>
      <c r="C114" s="85" t="s">
        <v>928</v>
      </c>
      <c r="D114" s="69" t="s">
        <v>900</v>
      </c>
      <c r="E114" s="69" t="s">
        <v>1550</v>
      </c>
      <c r="F114" s="231" t="s">
        <v>1165</v>
      </c>
      <c r="G114" s="69"/>
      <c r="H114" s="69" t="s">
        <v>1045</v>
      </c>
      <c r="I114" s="102" t="s">
        <v>1042</v>
      </c>
      <c r="J114" s="66"/>
      <c r="K114" s="66"/>
    </row>
    <row r="115" spans="1:11" ht="15" customHeight="1">
      <c r="A115" s="236" t="s">
        <v>1338</v>
      </c>
      <c r="B115" s="55">
        <v>113</v>
      </c>
      <c r="C115" s="85" t="s">
        <v>904</v>
      </c>
      <c r="D115" s="69" t="s">
        <v>1047</v>
      </c>
      <c r="E115" s="69" t="s">
        <v>1048</v>
      </c>
      <c r="F115" s="231" t="s">
        <v>1165</v>
      </c>
      <c r="G115" s="69"/>
      <c r="H115" s="69" t="s">
        <v>975</v>
      </c>
      <c r="I115" s="102" t="s">
        <v>1044</v>
      </c>
      <c r="J115" s="66"/>
      <c r="K115" s="66"/>
    </row>
    <row r="116" spans="1:11" ht="15" customHeight="1">
      <c r="A116" s="236" t="s">
        <v>1339</v>
      </c>
      <c r="B116" s="55">
        <v>114</v>
      </c>
      <c r="C116" s="85" t="s">
        <v>904</v>
      </c>
      <c r="D116" s="69" t="s">
        <v>1460</v>
      </c>
      <c r="E116" s="69" t="s">
        <v>1461</v>
      </c>
      <c r="F116" s="231" t="s">
        <v>1165</v>
      </c>
      <c r="G116" s="69" t="s">
        <v>1460</v>
      </c>
      <c r="H116" s="69" t="s">
        <v>975</v>
      </c>
      <c r="I116" s="102" t="s">
        <v>1046</v>
      </c>
      <c r="J116" s="66"/>
      <c r="K116" s="66"/>
    </row>
    <row r="117" spans="1:11" ht="15" customHeight="1">
      <c r="A117" s="236" t="s">
        <v>1340</v>
      </c>
      <c r="B117" s="55">
        <v>115</v>
      </c>
      <c r="C117" s="85" t="s">
        <v>903</v>
      </c>
      <c r="D117" s="69" t="s">
        <v>1157</v>
      </c>
      <c r="E117" s="69" t="s">
        <v>1314</v>
      </c>
      <c r="F117" s="231" t="s">
        <v>1165</v>
      </c>
      <c r="G117" s="69" t="s">
        <v>1051</v>
      </c>
      <c r="H117" s="69" t="s">
        <v>1424</v>
      </c>
      <c r="I117" s="102" t="s">
        <v>1049</v>
      </c>
      <c r="J117" s="66"/>
      <c r="K117" s="66"/>
    </row>
    <row r="118" spans="1:11" ht="15" customHeight="1">
      <c r="A118" s="236" t="s">
        <v>1341</v>
      </c>
      <c r="B118" s="55">
        <v>116</v>
      </c>
      <c r="C118" s="85" t="s">
        <v>906</v>
      </c>
      <c r="D118" s="69" t="s">
        <v>1471</v>
      </c>
      <c r="E118" s="69" t="s">
        <v>1472</v>
      </c>
      <c r="F118" s="231" t="s">
        <v>1165</v>
      </c>
      <c r="G118" s="69" t="s">
        <v>1003</v>
      </c>
      <c r="H118" s="69" t="s">
        <v>1053</v>
      </c>
      <c r="I118" s="102" t="s">
        <v>1050</v>
      </c>
      <c r="J118" s="66"/>
      <c r="K118" s="66"/>
    </row>
    <row r="119" spans="1:11" ht="15" customHeight="1">
      <c r="A119" s="236" t="s">
        <v>1342</v>
      </c>
      <c r="B119" s="55">
        <v>117</v>
      </c>
      <c r="C119" s="85" t="s">
        <v>903</v>
      </c>
      <c r="D119" s="69" t="s">
        <v>1055</v>
      </c>
      <c r="E119" s="69" t="s">
        <v>1529</v>
      </c>
      <c r="F119" s="231" t="s">
        <v>1165</v>
      </c>
      <c r="G119" s="69" t="s">
        <v>1056</v>
      </c>
      <c r="H119" s="69" t="s">
        <v>1295</v>
      </c>
      <c r="I119" s="102" t="s">
        <v>1052</v>
      </c>
      <c r="J119" s="66"/>
      <c r="K119" s="66"/>
    </row>
    <row r="120" spans="1:11" ht="15" customHeight="1">
      <c r="A120" s="236" t="s">
        <v>1343</v>
      </c>
      <c r="B120" s="55">
        <v>118</v>
      </c>
      <c r="C120" s="85" t="s">
        <v>928</v>
      </c>
      <c r="D120" s="69" t="s">
        <v>1474</v>
      </c>
      <c r="E120" s="69" t="s">
        <v>1475</v>
      </c>
      <c r="F120" s="231" t="s">
        <v>1165</v>
      </c>
      <c r="G120" s="69"/>
      <c r="H120" s="69" t="s">
        <v>1058</v>
      </c>
      <c r="I120" s="102" t="s">
        <v>1054</v>
      </c>
      <c r="J120" s="66"/>
      <c r="K120" s="66"/>
    </row>
    <row r="121" spans="1:11" ht="15" customHeight="1">
      <c r="A121" s="236" t="s">
        <v>1344</v>
      </c>
      <c r="B121" s="55">
        <v>119</v>
      </c>
      <c r="C121" s="85" t="s">
        <v>904</v>
      </c>
      <c r="D121" s="69" t="s">
        <v>1476</v>
      </c>
      <c r="E121" s="69" t="s">
        <v>1060</v>
      </c>
      <c r="F121" s="231" t="s">
        <v>1165</v>
      </c>
      <c r="G121" s="69" t="s">
        <v>1061</v>
      </c>
      <c r="H121" s="69" t="s">
        <v>1168</v>
      </c>
      <c r="I121" s="102" t="s">
        <v>1057</v>
      </c>
      <c r="J121" s="66"/>
      <c r="K121" s="66"/>
    </row>
    <row r="122" spans="1:11" ht="15" customHeight="1">
      <c r="A122" s="236" t="s">
        <v>1345</v>
      </c>
      <c r="B122" s="55">
        <v>120</v>
      </c>
      <c r="C122" s="85" t="s">
        <v>905</v>
      </c>
      <c r="D122" s="69" t="s">
        <v>1468</v>
      </c>
      <c r="E122" s="69" t="s">
        <v>1469</v>
      </c>
      <c r="F122" s="231" t="s">
        <v>1165</v>
      </c>
      <c r="G122" s="69"/>
      <c r="H122" s="69" t="s">
        <v>1063</v>
      </c>
      <c r="I122" s="102" t="s">
        <v>1059</v>
      </c>
      <c r="J122" s="66"/>
      <c r="K122" s="66"/>
    </row>
    <row r="123" spans="1:11" ht="15" customHeight="1">
      <c r="A123" s="236" t="s">
        <v>1346</v>
      </c>
      <c r="B123" s="55">
        <v>121</v>
      </c>
      <c r="C123" s="85" t="s">
        <v>927</v>
      </c>
      <c r="D123" s="69" t="s">
        <v>1065</v>
      </c>
      <c r="E123" s="69" t="s">
        <v>1066</v>
      </c>
      <c r="F123" s="231" t="s">
        <v>1165</v>
      </c>
      <c r="G123" s="69" t="s">
        <v>1065</v>
      </c>
      <c r="H123" s="69" t="s">
        <v>975</v>
      </c>
      <c r="I123" s="102" t="s">
        <v>1062</v>
      </c>
      <c r="J123" s="66"/>
      <c r="K123" s="66"/>
    </row>
    <row r="124" spans="1:11" ht="15" customHeight="1">
      <c r="A124" s="236" t="s">
        <v>1347</v>
      </c>
      <c r="B124" s="55">
        <v>122</v>
      </c>
      <c r="C124" s="85" t="s">
        <v>927</v>
      </c>
      <c r="D124" s="69" t="s">
        <v>1068</v>
      </c>
      <c r="E124" s="69" t="s">
        <v>1069</v>
      </c>
      <c r="F124" s="231" t="s">
        <v>1165</v>
      </c>
      <c r="G124" s="69"/>
      <c r="H124" s="69" t="s">
        <v>1196</v>
      </c>
      <c r="I124" s="102" t="s">
        <v>1064</v>
      </c>
      <c r="J124" s="66"/>
      <c r="K124" s="66"/>
    </row>
    <row r="125" spans="1:11" ht="15" customHeight="1">
      <c r="A125" s="236" t="s">
        <v>1348</v>
      </c>
      <c r="B125" s="55">
        <v>123</v>
      </c>
      <c r="C125" s="85" t="s">
        <v>905</v>
      </c>
      <c r="D125" s="69" t="s">
        <v>1071</v>
      </c>
      <c r="E125" s="69" t="s">
        <v>1072</v>
      </c>
      <c r="F125" s="231" t="s">
        <v>1165</v>
      </c>
      <c r="G125" s="69" t="s">
        <v>1071</v>
      </c>
      <c r="H125" s="69" t="s">
        <v>1168</v>
      </c>
      <c r="I125" s="102" t="s">
        <v>1067</v>
      </c>
      <c r="J125" s="66"/>
      <c r="K125" s="66"/>
    </row>
    <row r="126" spans="1:11" ht="15" customHeight="1">
      <c r="A126" s="236" t="s">
        <v>1349</v>
      </c>
      <c r="B126" s="55">
        <v>124</v>
      </c>
      <c r="C126" s="85" t="s">
        <v>905</v>
      </c>
      <c r="D126" s="69" t="s">
        <v>1047</v>
      </c>
      <c r="E126" s="69" t="s">
        <v>1074</v>
      </c>
      <c r="F126" s="231" t="s">
        <v>1165</v>
      </c>
      <c r="G126" s="69"/>
      <c r="H126" s="69" t="s">
        <v>1556</v>
      </c>
      <c r="I126" s="102" t="s">
        <v>1070</v>
      </c>
      <c r="J126" s="66"/>
      <c r="K126" s="66"/>
    </row>
    <row r="127" spans="1:11" ht="15" customHeight="1">
      <c r="A127" s="236" t="s">
        <v>1350</v>
      </c>
      <c r="B127" s="55">
        <v>125</v>
      </c>
      <c r="C127" s="85" t="s">
        <v>904</v>
      </c>
      <c r="D127" s="69" t="s">
        <v>1076</v>
      </c>
      <c r="E127" s="69" t="s">
        <v>1077</v>
      </c>
      <c r="F127" s="231" t="s">
        <v>1165</v>
      </c>
      <c r="G127" s="69" t="s">
        <v>1076</v>
      </c>
      <c r="H127" s="69" t="s">
        <v>1168</v>
      </c>
      <c r="I127" s="102" t="s">
        <v>1073</v>
      </c>
      <c r="J127" s="66"/>
      <c r="K127" s="66"/>
    </row>
    <row r="128" spans="1:11" ht="15" customHeight="1">
      <c r="A128" s="236" t="s">
        <v>1351</v>
      </c>
      <c r="B128" s="55">
        <v>126</v>
      </c>
      <c r="C128" s="85" t="s">
        <v>904</v>
      </c>
      <c r="D128" s="69" t="s">
        <v>1079</v>
      </c>
      <c r="E128" s="69" t="s">
        <v>1080</v>
      </c>
      <c r="F128" s="231" t="s">
        <v>1165</v>
      </c>
      <c r="G128" s="69" t="s">
        <v>1081</v>
      </c>
      <c r="H128" s="69" t="s">
        <v>1168</v>
      </c>
      <c r="I128" s="102" t="s">
        <v>1075</v>
      </c>
      <c r="J128" s="66"/>
      <c r="K128" s="66"/>
    </row>
    <row r="129" spans="1:11" ht="15" customHeight="1">
      <c r="A129" s="236" t="s">
        <v>1352</v>
      </c>
      <c r="B129" s="55">
        <v>127</v>
      </c>
      <c r="C129" s="85" t="s">
        <v>904</v>
      </c>
      <c r="D129" s="69" t="s">
        <v>1083</v>
      </c>
      <c r="E129" s="69" t="s">
        <v>1530</v>
      </c>
      <c r="F129" s="231" t="s">
        <v>1165</v>
      </c>
      <c r="G129" s="69" t="s">
        <v>1222</v>
      </c>
      <c r="H129" s="69" t="s">
        <v>1196</v>
      </c>
      <c r="I129" s="102" t="s">
        <v>1078</v>
      </c>
      <c r="J129" s="66"/>
      <c r="K129" s="66"/>
    </row>
    <row r="130" spans="1:11" ht="15" customHeight="1">
      <c r="A130" s="236" t="s">
        <v>1353</v>
      </c>
      <c r="B130" s="55">
        <v>128</v>
      </c>
      <c r="C130" s="85" t="s">
        <v>906</v>
      </c>
      <c r="D130" s="69" t="s">
        <v>1085</v>
      </c>
      <c r="E130" s="69" t="s">
        <v>1086</v>
      </c>
      <c r="F130" s="231" t="s">
        <v>1165</v>
      </c>
      <c r="G130" s="69" t="s">
        <v>1299</v>
      </c>
      <c r="H130" s="69" t="s">
        <v>1015</v>
      </c>
      <c r="I130" s="102" t="s">
        <v>1082</v>
      </c>
      <c r="J130" s="66"/>
      <c r="K130" s="66"/>
    </row>
    <row r="131" spans="1:11" ht="15" customHeight="1">
      <c r="A131" s="236" t="s">
        <v>1354</v>
      </c>
      <c r="B131" s="55">
        <v>129</v>
      </c>
      <c r="C131" s="85" t="s">
        <v>906</v>
      </c>
      <c r="D131" s="69" t="s">
        <v>1088</v>
      </c>
      <c r="E131" s="69" t="s">
        <v>1089</v>
      </c>
      <c r="F131" s="231" t="s">
        <v>1165</v>
      </c>
      <c r="G131" s="69" t="s">
        <v>1088</v>
      </c>
      <c r="H131" s="69" t="s">
        <v>1287</v>
      </c>
      <c r="I131" s="102" t="s">
        <v>1084</v>
      </c>
      <c r="J131" s="66"/>
      <c r="K131" s="66"/>
    </row>
    <row r="132" spans="1:11" ht="15" customHeight="1">
      <c r="A132" s="236" t="s">
        <v>1356</v>
      </c>
      <c r="B132" s="55">
        <v>130</v>
      </c>
      <c r="C132" s="85" t="s">
        <v>906</v>
      </c>
      <c r="D132" s="69" t="s">
        <v>1091</v>
      </c>
      <c r="E132" s="69" t="s">
        <v>1092</v>
      </c>
      <c r="F132" s="231" t="s">
        <v>1165</v>
      </c>
      <c r="G132" s="69" t="s">
        <v>1091</v>
      </c>
      <c r="H132" s="69" t="s">
        <v>1213</v>
      </c>
      <c r="I132" s="102" t="s">
        <v>1087</v>
      </c>
      <c r="J132" s="66"/>
      <c r="K132" s="66"/>
    </row>
    <row r="133" spans="1:11" ht="15" customHeight="1">
      <c r="A133" s="236" t="s">
        <v>1357</v>
      </c>
      <c r="B133" s="55">
        <v>131</v>
      </c>
      <c r="C133" s="85" t="s">
        <v>906</v>
      </c>
      <c r="D133" s="69" t="s">
        <v>1430</v>
      </c>
      <c r="E133" s="69" t="s">
        <v>1551</v>
      </c>
      <c r="F133" s="231" t="s">
        <v>1165</v>
      </c>
      <c r="G133" s="69" t="s">
        <v>1430</v>
      </c>
      <c r="H133" s="69" t="s">
        <v>1201</v>
      </c>
      <c r="I133" s="102" t="s">
        <v>1090</v>
      </c>
      <c r="J133" s="66"/>
      <c r="K133" s="66"/>
    </row>
    <row r="134" spans="1:11" ht="15" customHeight="1">
      <c r="A134" s="236" t="s">
        <v>1360</v>
      </c>
      <c r="B134" s="55">
        <v>132</v>
      </c>
      <c r="C134" s="85" t="s">
        <v>903</v>
      </c>
      <c r="D134" s="69" t="s">
        <v>1512</v>
      </c>
      <c r="E134" s="69" t="s">
        <v>1096</v>
      </c>
      <c r="F134" s="231" t="s">
        <v>1165</v>
      </c>
      <c r="G134" s="69"/>
      <c r="H134" s="69" t="s">
        <v>1252</v>
      </c>
      <c r="I134" s="102" t="s">
        <v>1093</v>
      </c>
      <c r="J134" s="66"/>
      <c r="K134" s="66"/>
    </row>
    <row r="135" spans="1:11" ht="15" customHeight="1">
      <c r="A135" s="236" t="s">
        <v>1361</v>
      </c>
      <c r="B135" s="55">
        <v>133</v>
      </c>
      <c r="C135" s="85" t="s">
        <v>903</v>
      </c>
      <c r="D135" s="69" t="s">
        <v>1098</v>
      </c>
      <c r="E135" s="69" t="s">
        <v>1099</v>
      </c>
      <c r="F135" s="231" t="s">
        <v>1165</v>
      </c>
      <c r="G135" s="69"/>
      <c r="H135" s="69" t="s">
        <v>984</v>
      </c>
      <c r="I135" s="102" t="s">
        <v>1094</v>
      </c>
      <c r="J135" s="66"/>
      <c r="K135" s="66"/>
    </row>
    <row r="136" spans="1:11" ht="15" customHeight="1">
      <c r="A136" s="236" t="s">
        <v>1364</v>
      </c>
      <c r="B136" s="55">
        <v>134</v>
      </c>
      <c r="C136" s="85" t="s">
        <v>903</v>
      </c>
      <c r="D136" s="69" t="s">
        <v>1490</v>
      </c>
      <c r="E136" s="69" t="s">
        <v>1491</v>
      </c>
      <c r="F136" s="231" t="s">
        <v>1165</v>
      </c>
      <c r="G136" s="69"/>
      <c r="H136" s="69" t="s">
        <v>1252</v>
      </c>
      <c r="I136" s="102" t="s">
        <v>1097</v>
      </c>
      <c r="J136" s="66"/>
      <c r="K136" s="66"/>
    </row>
    <row r="137" spans="1:11" ht="15" customHeight="1">
      <c r="A137" s="236" t="s">
        <v>1365</v>
      </c>
      <c r="B137" s="55">
        <v>135</v>
      </c>
      <c r="C137" s="85" t="s">
        <v>903</v>
      </c>
      <c r="D137" s="69" t="s">
        <v>1102</v>
      </c>
      <c r="E137" s="69" t="s">
        <v>1103</v>
      </c>
      <c r="F137" s="231" t="s">
        <v>1165</v>
      </c>
      <c r="G137" s="69" t="s">
        <v>1299</v>
      </c>
      <c r="H137" s="69" t="s">
        <v>998</v>
      </c>
      <c r="I137" s="102" t="s">
        <v>1100</v>
      </c>
      <c r="J137" s="66"/>
      <c r="K137" s="66"/>
    </row>
    <row r="138" spans="1:11" ht="15" customHeight="1">
      <c r="A138" s="236" t="s">
        <v>1479</v>
      </c>
      <c r="B138" s="55">
        <v>136</v>
      </c>
      <c r="C138" s="85" t="s">
        <v>903</v>
      </c>
      <c r="D138" s="69" t="s">
        <v>1105</v>
      </c>
      <c r="E138" s="69" t="s">
        <v>1106</v>
      </c>
      <c r="F138" s="231" t="s">
        <v>1165</v>
      </c>
      <c r="G138" s="69" t="s">
        <v>1521</v>
      </c>
      <c r="H138" s="69" t="s">
        <v>1107</v>
      </c>
      <c r="I138" s="102" t="s">
        <v>1101</v>
      </c>
      <c r="J138" s="66"/>
      <c r="K138" s="66"/>
    </row>
    <row r="139" spans="1:11" ht="15" customHeight="1">
      <c r="A139" s="236" t="s">
        <v>1480</v>
      </c>
      <c r="B139" s="55">
        <v>137</v>
      </c>
      <c r="C139" s="85" t="s">
        <v>925</v>
      </c>
      <c r="D139" s="69" t="s">
        <v>1499</v>
      </c>
      <c r="E139" s="69" t="s">
        <v>1552</v>
      </c>
      <c r="F139" s="231" t="s">
        <v>1165</v>
      </c>
      <c r="G139" s="69" t="s">
        <v>1195</v>
      </c>
      <c r="H139" s="69" t="s">
        <v>1492</v>
      </c>
      <c r="I139" s="102" t="s">
        <v>1104</v>
      </c>
      <c r="J139" s="66"/>
      <c r="K139" s="66"/>
    </row>
    <row r="140" spans="1:11" ht="15" customHeight="1">
      <c r="A140" s="236" t="s">
        <v>1482</v>
      </c>
      <c r="B140" s="55">
        <v>139</v>
      </c>
      <c r="C140" s="85" t="s">
        <v>925</v>
      </c>
      <c r="D140" s="69" t="s">
        <v>1513</v>
      </c>
      <c r="E140" s="69" t="s">
        <v>1112</v>
      </c>
      <c r="F140" s="231" t="s">
        <v>1165</v>
      </c>
      <c r="G140" s="69"/>
      <c r="H140" s="69" t="s">
        <v>1369</v>
      </c>
      <c r="I140" s="102" t="s">
        <v>1108</v>
      </c>
      <c r="J140" s="66"/>
      <c r="K140" s="66"/>
    </row>
    <row r="141" spans="1:11" ht="15" customHeight="1">
      <c r="A141" s="236" t="s">
        <v>1484</v>
      </c>
      <c r="B141" s="55">
        <v>142</v>
      </c>
      <c r="C141" s="85" t="s">
        <v>903</v>
      </c>
      <c r="D141" s="69" t="s">
        <v>1531</v>
      </c>
      <c r="E141" s="69" t="s">
        <v>1532</v>
      </c>
      <c r="F141" s="231" t="s">
        <v>1165</v>
      </c>
      <c r="G141" s="69" t="s">
        <v>1531</v>
      </c>
      <c r="H141" s="69" t="s">
        <v>1295</v>
      </c>
      <c r="I141" s="102" t="s">
        <v>1109</v>
      </c>
      <c r="J141" s="66"/>
      <c r="K141" s="66"/>
    </row>
    <row r="142" spans="1:11" ht="15" customHeight="1">
      <c r="A142" s="236" t="s">
        <v>1485</v>
      </c>
      <c r="B142" s="55">
        <v>140</v>
      </c>
      <c r="C142" s="85" t="s">
        <v>1113</v>
      </c>
      <c r="D142" s="69" t="s">
        <v>1114</v>
      </c>
      <c r="E142" s="69" t="s">
        <v>1115</v>
      </c>
      <c r="F142" s="231" t="s">
        <v>1165</v>
      </c>
      <c r="G142" s="69" t="s">
        <v>1116</v>
      </c>
      <c r="H142" s="69" t="s">
        <v>1117</v>
      </c>
      <c r="I142" s="102" t="s">
        <v>1110</v>
      </c>
      <c r="J142" s="66"/>
      <c r="K142" s="66"/>
    </row>
    <row r="143" spans="1:11" ht="15" customHeight="1">
      <c r="A143" s="236" t="s">
        <v>1486</v>
      </c>
      <c r="B143" s="55">
        <v>4</v>
      </c>
      <c r="C143" s="85" t="s">
        <v>929</v>
      </c>
      <c r="D143" s="69" t="s">
        <v>946</v>
      </c>
      <c r="E143" s="69" t="s">
        <v>947</v>
      </c>
      <c r="F143" s="231" t="s">
        <v>1165</v>
      </c>
      <c r="G143" s="69" t="s">
        <v>946</v>
      </c>
      <c r="H143" s="69" t="s">
        <v>1168</v>
      </c>
      <c r="I143" s="102" t="s">
        <v>1558</v>
      </c>
      <c r="J143" s="66"/>
      <c r="K143" s="66"/>
    </row>
  </sheetData>
  <sheetProtection/>
  <autoFilter ref="A7:I143"/>
  <printOptions horizontalCentered="1"/>
  <pageMargins left="0" right="0" top="0" bottom="0" header="0" footer="0"/>
  <pageSetup fitToHeight="0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2" width="5.28125" style="14" customWidth="1"/>
    <col min="3" max="3" width="6.00390625" style="208" customWidth="1"/>
    <col min="4" max="4" width="9.421875" style="2" customWidth="1"/>
    <col min="5" max="5" width="33.8515625" style="0" bestFit="1" customWidth="1"/>
    <col min="6" max="6" width="13.28125" style="0" customWidth="1"/>
    <col min="7" max="7" width="21.140625" style="0" customWidth="1"/>
    <col min="8" max="8" width="24.8515625" style="0" bestFit="1" customWidth="1"/>
    <col min="9" max="9" width="9.140625" style="209" customWidth="1"/>
    <col min="10" max="10" width="9.140625" style="2" customWidth="1"/>
  </cols>
  <sheetData>
    <row r="1" spans="1:9" ht="9" customHeight="1">
      <c r="A1" s="50"/>
      <c r="B1" s="50"/>
      <c r="C1" s="187"/>
      <c r="D1" s="53"/>
      <c r="E1" s="32"/>
      <c r="F1" s="45"/>
      <c r="G1" s="32"/>
      <c r="H1" s="32"/>
      <c r="I1" s="188"/>
    </row>
    <row r="2" spans="1:9" ht="15" customHeight="1">
      <c r="A2" s="265" t="str">
        <f>Startlist!$F2</f>
        <v>Lääne-Eesti rahvaralli 2023</v>
      </c>
      <c r="B2" s="265"/>
      <c r="C2" s="274"/>
      <c r="D2" s="274"/>
      <c r="E2" s="274"/>
      <c r="F2" s="274"/>
      <c r="G2" s="274"/>
      <c r="H2" s="274"/>
      <c r="I2" s="274"/>
    </row>
    <row r="3" spans="1:9" ht="15.75">
      <c r="A3" s="265" t="str">
        <f>Startlist!$F3</f>
        <v>20.05.2023</v>
      </c>
      <c r="B3" s="265"/>
      <c r="C3" s="274"/>
      <c r="D3" s="274"/>
      <c r="E3" s="274"/>
      <c r="F3" s="274"/>
      <c r="G3" s="274"/>
      <c r="H3" s="274"/>
      <c r="I3" s="274"/>
    </row>
    <row r="4" spans="1:9" ht="15.75">
      <c r="A4" s="265" t="str">
        <f>Startlist!$F4</f>
        <v>Läänemaa</v>
      </c>
      <c r="B4" s="265"/>
      <c r="C4" s="274"/>
      <c r="D4" s="274"/>
      <c r="E4" s="274"/>
      <c r="F4" s="274"/>
      <c r="G4" s="274"/>
      <c r="H4" s="274"/>
      <c r="I4" s="274"/>
    </row>
    <row r="5" spans="1:9" ht="15" customHeight="1">
      <c r="A5" s="50"/>
      <c r="B5" s="50"/>
      <c r="C5" s="187"/>
      <c r="D5" s="53"/>
      <c r="E5" s="32"/>
      <c r="F5" s="32"/>
      <c r="G5" s="32"/>
      <c r="H5" s="32"/>
      <c r="I5" s="189"/>
    </row>
    <row r="6" spans="1:10" ht="15.75" customHeight="1">
      <c r="A6" s="190"/>
      <c r="B6" s="190"/>
      <c r="C6" s="191" t="s">
        <v>935</v>
      </c>
      <c r="D6" s="192"/>
      <c r="E6" s="190"/>
      <c r="F6" s="190"/>
      <c r="G6" s="190"/>
      <c r="H6" s="190"/>
      <c r="I6" s="193"/>
      <c r="J6" s="194"/>
    </row>
    <row r="7" spans="1:10" ht="12.75">
      <c r="A7" s="219" t="s">
        <v>1497</v>
      </c>
      <c r="B7" s="220" t="s">
        <v>1498</v>
      </c>
      <c r="C7" s="195" t="s">
        <v>1126</v>
      </c>
      <c r="D7" s="196"/>
      <c r="E7" s="197" t="s">
        <v>1162</v>
      </c>
      <c r="F7" s="196"/>
      <c r="G7" s="198" t="s">
        <v>941</v>
      </c>
      <c r="H7" s="199" t="s">
        <v>940</v>
      </c>
      <c r="I7" s="200" t="s">
        <v>1163</v>
      </c>
      <c r="J7" s="194"/>
    </row>
    <row r="8" spans="1:10" ht="15" customHeight="1">
      <c r="A8" s="201">
        <v>1</v>
      </c>
      <c r="B8" s="218">
        <f>COUNTIF($D$1:D7,D8)+1</f>
        <v>1</v>
      </c>
      <c r="C8" s="202">
        <v>50</v>
      </c>
      <c r="D8" s="203" t="str">
        <f>VLOOKUP(C8,'Champ Classes'!A:B,2,FALSE)</f>
        <v>2WD-ST</v>
      </c>
      <c r="E8" s="204" t="str">
        <f>CONCATENATE(VLOOKUP(C8,Startlist!B:H,3,FALSE)," / ",VLOOKUP(C8,Startlist!B:H,4,FALSE))</f>
        <v>Jüri Lee / Harry Ogga</v>
      </c>
      <c r="F8" s="205" t="str">
        <f>VLOOKUP(C8,Startlist!B:F,5,FALSE)</f>
        <v>EST</v>
      </c>
      <c r="G8" s="204" t="str">
        <f>VLOOKUP(C8,Startlist!B:H,7,FALSE)</f>
        <v>BMW 318</v>
      </c>
      <c r="H8" s="204" t="str">
        <f>IF(VLOOKUP(C8,Startlist!B:H,6,FALSE)="","",VLOOKUP(C8,Startlist!B:H,6,FALSE))</f>
        <v>Juuru Tehnikaklubi</v>
      </c>
      <c r="I8" s="206" t="str">
        <f>IF(VLOOKUP(C8,Results!B:O,13,FALSE)="","Retired",VLOOKUP(C8,Results!B:O,13,FALSE))</f>
        <v>25.19,8</v>
      </c>
      <c r="J8" s="207"/>
    </row>
    <row r="9" spans="1:10" ht="15" customHeight="1">
      <c r="A9" s="201">
        <f>A8+1</f>
        <v>2</v>
      </c>
      <c r="B9" s="218">
        <f>COUNTIF($D$1:D8,D9)+1</f>
        <v>1</v>
      </c>
      <c r="C9" s="202">
        <v>39</v>
      </c>
      <c r="D9" s="203" t="str">
        <f>VLOOKUP(C9,'Champ Classes'!A:B,2,FALSE)</f>
        <v>4WD</v>
      </c>
      <c r="E9" s="204" t="str">
        <f>CONCATENATE(VLOOKUP(C9,Startlist!B:H,3,FALSE)," / ",VLOOKUP(C9,Startlist!B:H,4,FALSE))</f>
        <v>Martin Vaga / Kristian Teern</v>
      </c>
      <c r="F9" s="205" t="str">
        <f>VLOOKUP(C9,Startlist!B:F,5,FALSE)</f>
        <v>EST</v>
      </c>
      <c r="G9" s="204" t="str">
        <f>VLOOKUP(C9,Startlist!B:H,7,FALSE)</f>
        <v>Mitsubishi Lancer Evo 8</v>
      </c>
      <c r="H9" s="204" t="str">
        <f>IF(VLOOKUP(C9,Startlist!B:H,6,FALSE)="","",VLOOKUP(C9,Startlist!B:H,6,FALSE))</f>
        <v>Thule Motorsport</v>
      </c>
      <c r="I9" s="206" t="str">
        <f>IF(VLOOKUP(C9,Results!B:O,13,FALSE)="","Retired",VLOOKUP(C9,Results!B:O,13,FALSE))</f>
        <v>26.07,2</v>
      </c>
      <c r="J9" s="207"/>
    </row>
    <row r="10" spans="1:10" ht="15" customHeight="1">
      <c r="A10" s="201">
        <f aca="true" t="shared" si="0" ref="A10:A73">A9+1</f>
        <v>3</v>
      </c>
      <c r="B10" s="218">
        <f>COUNTIF($D$1:D9,D10)+1</f>
        <v>2</v>
      </c>
      <c r="C10" s="202">
        <v>53</v>
      </c>
      <c r="D10" s="203" t="str">
        <f>VLOOKUP(C10,'Champ Classes'!A:B,2,FALSE)</f>
        <v>4WD</v>
      </c>
      <c r="E10" s="204" t="str">
        <f>CONCATENATE(VLOOKUP(C10,Startlist!B:H,3,FALSE)," / ",VLOOKUP(C10,Startlist!B:H,4,FALSE))</f>
        <v>Kristjan Hansson / Kalmer Kase</v>
      </c>
      <c r="F10" s="205" t="str">
        <f>VLOOKUP(C10,Startlist!B:F,5,FALSE)</f>
        <v>EST</v>
      </c>
      <c r="G10" s="204" t="str">
        <f>VLOOKUP(C10,Startlist!B:H,7,FALSE)</f>
        <v>Subaru Impreza STI</v>
      </c>
      <c r="H10" s="204" t="str">
        <f>IF(VLOOKUP(C10,Startlist!B:H,6,FALSE)="","",VLOOKUP(C10,Startlist!B:H,6,FALSE))</f>
        <v>Kristjan Hansson</v>
      </c>
      <c r="I10" s="206" t="str">
        <f>IF(VLOOKUP(C10,Results!B:O,13,FALSE)="","Retired",VLOOKUP(C10,Results!B:O,13,FALSE))</f>
        <v>26.14,0</v>
      </c>
      <c r="J10" s="207"/>
    </row>
    <row r="11" spans="1:10" ht="15" customHeight="1">
      <c r="A11" s="201">
        <f t="shared" si="0"/>
        <v>4</v>
      </c>
      <c r="B11" s="218">
        <f>COUNTIF($D$1:D10,D11)+1</f>
        <v>3</v>
      </c>
      <c r="C11" s="202">
        <v>44</v>
      </c>
      <c r="D11" s="203" t="str">
        <f>VLOOKUP(C11,'Champ Classes'!A:B,2,FALSE)</f>
        <v>4WD</v>
      </c>
      <c r="E11" s="204" t="str">
        <f>CONCATENATE(VLOOKUP(C11,Startlist!B:H,3,FALSE)," / ",VLOOKUP(C11,Startlist!B:H,4,FALSE))</f>
        <v>Kevin Kangur / Oti Maat</v>
      </c>
      <c r="F11" s="205" t="str">
        <f>VLOOKUP(C11,Startlist!B:F,5,FALSE)</f>
        <v>EST</v>
      </c>
      <c r="G11" s="204" t="str">
        <f>VLOOKUP(C11,Startlist!B:H,7,FALSE)</f>
        <v>Subaru Impreza</v>
      </c>
      <c r="H11" s="204">
        <f>IF(VLOOKUP(C11,Startlist!B:H,6,FALSE)="","",VLOOKUP(C11,Startlist!B:H,6,FALSE))</f>
      </c>
      <c r="I11" s="206" t="str">
        <f>IF(VLOOKUP(C11,Results!B:O,13,FALSE)="","Retired",VLOOKUP(C11,Results!B:O,13,FALSE))</f>
        <v>26.14,9</v>
      </c>
      <c r="J11" s="207"/>
    </row>
    <row r="12" spans="1:10" ht="15" customHeight="1">
      <c r="A12" s="201">
        <f t="shared" si="0"/>
        <v>5</v>
      </c>
      <c r="B12" s="218">
        <f>COUNTIF($D$1:D11,D12)+1</f>
        <v>2</v>
      </c>
      <c r="C12" s="202">
        <v>52</v>
      </c>
      <c r="D12" s="203" t="str">
        <f>VLOOKUP(C12,'Champ Classes'!A:B,2,FALSE)</f>
        <v>2WD-ST</v>
      </c>
      <c r="E12" s="204" t="str">
        <f>CONCATENATE(VLOOKUP(C12,Startlist!B:H,3,FALSE)," / ",VLOOKUP(C12,Startlist!B:H,4,FALSE))</f>
        <v>Joosep Ausmees / Tauri Olesk</v>
      </c>
      <c r="F12" s="205" t="str">
        <f>VLOOKUP(C12,Startlist!B:F,5,FALSE)</f>
        <v>EST</v>
      </c>
      <c r="G12" s="204" t="str">
        <f>VLOOKUP(C12,Startlist!B:H,7,FALSE)</f>
        <v>BMW 328</v>
      </c>
      <c r="H12" s="204" t="str">
        <f>IF(VLOOKUP(C12,Startlist!B:H,6,FALSE)="","",VLOOKUP(C12,Startlist!B:H,6,FALSE))</f>
        <v>Thule Motorsport</v>
      </c>
      <c r="I12" s="206" t="str">
        <f>IF(VLOOKUP(C12,Results!B:O,13,FALSE)="","Retired",VLOOKUP(C12,Results!B:O,13,FALSE))</f>
        <v>26.21,0</v>
      </c>
      <c r="J12" s="207"/>
    </row>
    <row r="13" spans="1:10" ht="15" customHeight="1">
      <c r="A13" s="201">
        <f t="shared" si="0"/>
        <v>6</v>
      </c>
      <c r="B13" s="218">
        <f>COUNTIF($D$1:D12,D13)+1</f>
        <v>4</v>
      </c>
      <c r="C13" s="202">
        <v>55</v>
      </c>
      <c r="D13" s="203" t="str">
        <f>VLOOKUP(C13,'Champ Classes'!A:B,2,FALSE)</f>
        <v>4WD</v>
      </c>
      <c r="E13" s="204" t="str">
        <f>CONCATENATE(VLOOKUP(C13,Startlist!B:H,3,FALSE)," / ",VLOOKUP(C13,Startlist!B:H,4,FALSE))</f>
        <v>Mirek Matikainen / Elton Gutmann</v>
      </c>
      <c r="F13" s="205" t="str">
        <f>VLOOKUP(C13,Startlist!B:F,5,FALSE)</f>
        <v>EST</v>
      </c>
      <c r="G13" s="204" t="str">
        <f>VLOOKUP(C13,Startlist!B:H,7,FALSE)</f>
        <v>Subaru Impreza</v>
      </c>
      <c r="H13" s="204">
        <f>IF(VLOOKUP(C13,Startlist!B:H,6,FALSE)="","",VLOOKUP(C13,Startlist!B:H,6,FALSE))</f>
      </c>
      <c r="I13" s="206" t="str">
        <f>IF(VLOOKUP(C13,Results!B:O,13,FALSE)="","Retired",VLOOKUP(C13,Results!B:O,13,FALSE))</f>
        <v>26.29,0</v>
      </c>
      <c r="J13" s="207"/>
    </row>
    <row r="14" spans="1:10" ht="15" customHeight="1">
      <c r="A14" s="201">
        <f t="shared" si="0"/>
        <v>7</v>
      </c>
      <c r="B14" s="218">
        <f>COUNTIF($D$1:D13,D14)+1</f>
        <v>3</v>
      </c>
      <c r="C14" s="202">
        <v>135</v>
      </c>
      <c r="D14" s="203" t="str">
        <f>VLOOKUP(C14,'Champ Classes'!A:B,2,FALSE)</f>
        <v>2WD-ST</v>
      </c>
      <c r="E14" s="204" t="str">
        <f>CONCATENATE(VLOOKUP(C14,Startlist!B:H,3,FALSE)," / ",VLOOKUP(C14,Startlist!B:H,4,FALSE))</f>
        <v>Asko Meos / Hellar Sile</v>
      </c>
      <c r="F14" s="205" t="str">
        <f>VLOOKUP(C14,Startlist!B:F,5,FALSE)</f>
        <v>EST</v>
      </c>
      <c r="G14" s="204" t="str">
        <f>VLOOKUP(C14,Startlist!B:H,7,FALSE)</f>
        <v>BMW</v>
      </c>
      <c r="H14" s="204" t="str">
        <f>IF(VLOOKUP(C14,Startlist!B:H,6,FALSE)="","",VLOOKUP(C14,Startlist!B:H,6,FALSE))</f>
        <v>A1M Motorsport</v>
      </c>
      <c r="I14" s="206" t="str">
        <f>IF(VLOOKUP(C14,Results!B:O,13,FALSE)="","Retired",VLOOKUP(C14,Results!B:O,13,FALSE))</f>
        <v>26.39,0</v>
      </c>
      <c r="J14" s="207"/>
    </row>
    <row r="15" spans="1:10" ht="15" customHeight="1">
      <c r="A15" s="201">
        <f t="shared" si="0"/>
        <v>8</v>
      </c>
      <c r="B15" s="218">
        <f>COUNTIF($D$1:D14,D15)+1</f>
        <v>4</v>
      </c>
      <c r="C15" s="202">
        <v>78</v>
      </c>
      <c r="D15" s="203" t="str">
        <f>VLOOKUP(C15,'Champ Classes'!A:B,2,FALSE)</f>
        <v>2WD-ST</v>
      </c>
      <c r="E15" s="204" t="str">
        <f>CONCATENATE(VLOOKUP(C15,Startlist!B:H,3,FALSE)," / ",VLOOKUP(C15,Startlist!B:H,4,FALSE))</f>
        <v>Kevin Ruddi / Rauno Valdmann</v>
      </c>
      <c r="F15" s="205" t="str">
        <f>VLOOKUP(C15,Startlist!B:F,5,FALSE)</f>
        <v>EST</v>
      </c>
      <c r="G15" s="204" t="str">
        <f>VLOOKUP(C15,Startlist!B:H,7,FALSE)</f>
        <v>BMW 316i</v>
      </c>
      <c r="H15" s="204" t="str">
        <f>IF(VLOOKUP(C15,Startlist!B:H,6,FALSE)="","",VLOOKUP(C15,Startlist!B:H,6,FALSE))</f>
        <v>Käru Tehnikaklubi</v>
      </c>
      <c r="I15" s="206" t="str">
        <f>IF(VLOOKUP(C15,Results!B:O,13,FALSE)="","Retired",VLOOKUP(C15,Results!B:O,13,FALSE))</f>
        <v>26.52,4</v>
      </c>
      <c r="J15" s="207"/>
    </row>
    <row r="16" spans="1:10" ht="15" customHeight="1">
      <c r="A16" s="201">
        <f t="shared" si="0"/>
        <v>9</v>
      </c>
      <c r="B16" s="218">
        <f>COUNTIF($D$1:D15,D16)+1</f>
        <v>5</v>
      </c>
      <c r="C16" s="202">
        <v>41</v>
      </c>
      <c r="D16" s="203" t="str">
        <f>VLOOKUP(C16,'Champ Classes'!A:B,2,FALSE)</f>
        <v>4WD</v>
      </c>
      <c r="E16" s="204" t="str">
        <f>CONCATENATE(VLOOKUP(C16,Startlist!B:H,3,FALSE)," / ",VLOOKUP(C16,Startlist!B:H,4,FALSE))</f>
        <v>Marko Eespakk / Eva-Lota Eespakk</v>
      </c>
      <c r="F16" s="205" t="str">
        <f>VLOOKUP(C16,Startlist!B:F,5,FALSE)</f>
        <v>EST</v>
      </c>
      <c r="G16" s="204" t="str">
        <f>VLOOKUP(C16,Startlist!B:H,7,FALSE)</f>
        <v>VW Golf</v>
      </c>
      <c r="H16" s="204" t="str">
        <f>IF(VLOOKUP(C16,Startlist!B:H,6,FALSE)="","",VLOOKUP(C16,Startlist!B:H,6,FALSE))</f>
        <v>HRK</v>
      </c>
      <c r="I16" s="206" t="str">
        <f>IF(VLOOKUP(C16,Results!B:O,13,FALSE)="","Retired",VLOOKUP(C16,Results!B:O,13,FALSE))</f>
        <v>27.01,1</v>
      </c>
      <c r="J16" s="207"/>
    </row>
    <row r="17" spans="1:10" ht="15" customHeight="1">
      <c r="A17" s="201">
        <f t="shared" si="0"/>
        <v>10</v>
      </c>
      <c r="B17" s="218">
        <f>COUNTIF($D$1:D16,D17)+1</f>
        <v>1</v>
      </c>
      <c r="C17" s="202">
        <v>54</v>
      </c>
      <c r="D17" s="203" t="str">
        <f>VLOOKUP(C17,'Champ Classes'!A:B,2,FALSE)</f>
        <v>2WD-SE</v>
      </c>
      <c r="E17" s="204" t="str">
        <f>CONCATENATE(VLOOKUP(C17,Startlist!B:H,3,FALSE)," / ",VLOOKUP(C17,Startlist!B:H,4,FALSE))</f>
        <v>Gabriel Simson / Oliver Simson</v>
      </c>
      <c r="F17" s="205" t="str">
        <f>VLOOKUP(C17,Startlist!B:F,5,FALSE)</f>
        <v>EST</v>
      </c>
      <c r="G17" s="204" t="str">
        <f>VLOOKUP(C17,Startlist!B:H,7,FALSE)</f>
        <v>Honda Civic Type-R</v>
      </c>
      <c r="H17" s="204">
        <f>IF(VLOOKUP(C17,Startlist!B:H,6,FALSE)="","",VLOOKUP(C17,Startlist!B:H,6,FALSE))</f>
      </c>
      <c r="I17" s="206" t="str">
        <f>IF(VLOOKUP(C17,Results!B:O,13,FALSE)="","Retired",VLOOKUP(C17,Results!B:O,13,FALSE))</f>
        <v>27.05,9</v>
      </c>
      <c r="J17" s="207"/>
    </row>
    <row r="18" spans="1:10" ht="15" customHeight="1">
      <c r="A18" s="201">
        <f t="shared" si="0"/>
        <v>11</v>
      </c>
      <c r="B18" s="218">
        <f>COUNTIF($D$1:D17,D18)+1</f>
        <v>6</v>
      </c>
      <c r="C18" s="202">
        <v>40</v>
      </c>
      <c r="D18" s="203" t="str">
        <f>VLOOKUP(C18,'Champ Classes'!A:B,2,FALSE)</f>
        <v>4WD</v>
      </c>
      <c r="E18" s="204" t="str">
        <f>CONCATENATE(VLOOKUP(C18,Startlist!B:H,3,FALSE)," / ",VLOOKUP(C18,Startlist!B:H,4,FALSE))</f>
        <v>Martin Kutser / Kristjan Ojavee</v>
      </c>
      <c r="F18" s="205" t="str">
        <f>VLOOKUP(C18,Startlist!B:F,5,FALSE)</f>
        <v>EST</v>
      </c>
      <c r="G18" s="204" t="str">
        <f>VLOOKUP(C18,Startlist!B:H,7,FALSE)</f>
        <v>Subaru Impreza</v>
      </c>
      <c r="H18" s="204" t="str">
        <f>IF(VLOOKUP(C18,Startlist!B:H,6,FALSE)="","",VLOOKUP(C18,Startlist!B:H,6,FALSE))</f>
        <v>Tamult Bioenergy</v>
      </c>
      <c r="I18" s="206" t="str">
        <f>IF(VLOOKUP(C18,Results!B:O,13,FALSE)="","Retired",VLOOKUP(C18,Results!B:O,13,FALSE))</f>
        <v>27.18,4</v>
      </c>
      <c r="J18" s="207"/>
    </row>
    <row r="19" spans="1:10" ht="15" customHeight="1">
      <c r="A19" s="201">
        <f t="shared" si="0"/>
        <v>12</v>
      </c>
      <c r="B19" s="218">
        <f>COUNTIF($D$1:D18,D19)+1</f>
        <v>1</v>
      </c>
      <c r="C19" s="202">
        <v>49</v>
      </c>
      <c r="D19" s="203" t="str">
        <f>VLOOKUP(C19,'Champ Classes'!A:B,2,FALSE)</f>
        <v>2WD-VE</v>
      </c>
      <c r="E19" s="204" t="str">
        <f>CONCATENATE(VLOOKUP(C19,Startlist!B:H,3,FALSE)," / ",VLOOKUP(C19,Startlist!B:H,4,FALSE))</f>
        <v>Elvis Leinberg / Indrek Vulf</v>
      </c>
      <c r="F19" s="205" t="str">
        <f>VLOOKUP(C19,Startlist!B:F,5,FALSE)</f>
        <v>EST</v>
      </c>
      <c r="G19" s="204" t="str">
        <f>VLOOKUP(C19,Startlist!B:H,7,FALSE)</f>
        <v>Honda Civic</v>
      </c>
      <c r="H19" s="204" t="str">
        <f>IF(VLOOKUP(C19,Startlist!B:H,6,FALSE)="","",VLOOKUP(C19,Startlist!B:H,6,FALSE))</f>
        <v>Juuru Tehnikaklubi</v>
      </c>
      <c r="I19" s="206" t="str">
        <f>IF(VLOOKUP(C19,Results!B:O,13,FALSE)="","Retired",VLOOKUP(C19,Results!B:O,13,FALSE))</f>
        <v>27.20,0</v>
      </c>
      <c r="J19" s="207"/>
    </row>
    <row r="20" spans="1:10" ht="15" customHeight="1">
      <c r="A20" s="201">
        <f t="shared" si="0"/>
        <v>13</v>
      </c>
      <c r="B20" s="218">
        <f>COUNTIF($D$1:D19,D20)+1</f>
        <v>2</v>
      </c>
      <c r="C20" s="202">
        <v>51</v>
      </c>
      <c r="D20" s="203" t="str">
        <f>VLOOKUP(C20,'Champ Classes'!A:B,2,FALSE)</f>
        <v>2WD-VE</v>
      </c>
      <c r="E20" s="204" t="str">
        <f>CONCATENATE(VLOOKUP(C20,Startlist!B:H,3,FALSE)," / ",VLOOKUP(C20,Startlist!B:H,4,FALSE))</f>
        <v>Magnus Lepp / Maria Trave</v>
      </c>
      <c r="F20" s="205" t="str">
        <f>VLOOKUP(C20,Startlist!B:F,5,FALSE)</f>
        <v>EST</v>
      </c>
      <c r="G20" s="204" t="str">
        <f>VLOOKUP(C20,Startlist!B:H,7,FALSE)</f>
        <v>Honda Civic</v>
      </c>
      <c r="H20" s="204" t="str">
        <f>IF(VLOOKUP(C20,Startlist!B:H,6,FALSE)="","",VLOOKUP(C20,Startlist!B:H,6,FALSE))</f>
        <v>Thule Motorsport</v>
      </c>
      <c r="I20" s="206" t="str">
        <f>IF(VLOOKUP(C20,Results!B:O,13,FALSE)="","Retired",VLOOKUP(C20,Results!B:O,13,FALSE))</f>
        <v>27.23,9</v>
      </c>
      <c r="J20" s="207"/>
    </row>
    <row r="21" spans="1:10" ht="15" customHeight="1">
      <c r="A21" s="201">
        <f t="shared" si="0"/>
        <v>14</v>
      </c>
      <c r="B21" s="218">
        <f>COUNTIF($D$1:D20,D21)+1</f>
        <v>5</v>
      </c>
      <c r="C21" s="202">
        <v>47</v>
      </c>
      <c r="D21" s="203" t="str">
        <f>VLOOKUP(C21,'Champ Classes'!A:B,2,FALSE)</f>
        <v>2WD-ST</v>
      </c>
      <c r="E21" s="204" t="str">
        <f>CONCATENATE(VLOOKUP(C21,Startlist!B:H,3,FALSE)," / ",VLOOKUP(C21,Startlist!B:H,4,FALSE))</f>
        <v>Vahur Mäesalu / Jan Nõlvak</v>
      </c>
      <c r="F21" s="205" t="str">
        <f>VLOOKUP(C21,Startlist!B:F,5,FALSE)</f>
        <v>EST</v>
      </c>
      <c r="G21" s="204" t="str">
        <f>VLOOKUP(C21,Startlist!B:H,7,FALSE)</f>
        <v>BMW 328</v>
      </c>
      <c r="H21" s="204" t="str">
        <f>IF(VLOOKUP(C21,Startlist!B:H,6,FALSE)="","",VLOOKUP(C21,Startlist!B:H,6,FALSE))</f>
        <v>VM Motorsport</v>
      </c>
      <c r="I21" s="206" t="str">
        <f>IF(VLOOKUP(C21,Results!B:O,13,FALSE)="","Retired",VLOOKUP(C21,Results!B:O,13,FALSE))</f>
        <v>27.27,3</v>
      </c>
      <c r="J21" s="207"/>
    </row>
    <row r="22" spans="1:9" ht="15">
      <c r="A22" s="201">
        <f t="shared" si="0"/>
        <v>15</v>
      </c>
      <c r="B22" s="218">
        <f>COUNTIF($D$1:D21,D22)+1</f>
        <v>6</v>
      </c>
      <c r="C22" s="202">
        <v>133</v>
      </c>
      <c r="D22" s="203" t="str">
        <f>VLOOKUP(C22,'Champ Classes'!A:B,2,FALSE)</f>
        <v>2WD-ST</v>
      </c>
      <c r="E22" s="204" t="str">
        <f>CONCATENATE(VLOOKUP(C22,Startlist!B:H,3,FALSE)," / ",VLOOKUP(C22,Startlist!B:H,4,FALSE))</f>
        <v>Priit Puskar / Kaire Lusti</v>
      </c>
      <c r="F22" s="205" t="str">
        <f>VLOOKUP(C22,Startlist!B:F,5,FALSE)</f>
        <v>EST</v>
      </c>
      <c r="G22" s="204" t="str">
        <f>VLOOKUP(C22,Startlist!B:H,7,FALSE)</f>
        <v>BMW 316i</v>
      </c>
      <c r="H22" s="204">
        <f>IF(VLOOKUP(C22,Startlist!B:H,6,FALSE)="","",VLOOKUP(C22,Startlist!B:H,6,FALSE))</f>
      </c>
      <c r="I22" s="206" t="str">
        <f>IF(VLOOKUP(C22,Results!B:O,13,FALSE)="","Retired",VLOOKUP(C22,Results!B:O,13,FALSE))</f>
        <v>27.28,5</v>
      </c>
    </row>
    <row r="23" spans="1:9" ht="15">
      <c r="A23" s="201">
        <f t="shared" si="0"/>
        <v>16</v>
      </c>
      <c r="B23" s="218">
        <f>COUNTIF($D$1:D22,D23)+1</f>
        <v>3</v>
      </c>
      <c r="C23" s="202">
        <v>125</v>
      </c>
      <c r="D23" s="203" t="str">
        <f>VLOOKUP(C23,'Champ Classes'!A:B,2,FALSE)</f>
        <v>2WD-VE</v>
      </c>
      <c r="E23" s="204" t="str">
        <f>CONCATENATE(VLOOKUP(C23,Startlist!B:H,3,FALSE)," / ",VLOOKUP(C23,Startlist!B:H,4,FALSE))</f>
        <v>Rutmar Raidma / Siim Kukk</v>
      </c>
      <c r="F23" s="205" t="str">
        <f>VLOOKUP(C23,Startlist!B:F,5,FALSE)</f>
        <v>EST</v>
      </c>
      <c r="G23" s="204" t="str">
        <f>VLOOKUP(C23,Startlist!B:H,7,FALSE)</f>
        <v>Honda Civic</v>
      </c>
      <c r="H23" s="204" t="str">
        <f>IF(VLOOKUP(C23,Startlist!B:H,6,FALSE)="","",VLOOKUP(C23,Startlist!B:H,6,FALSE))</f>
        <v>Rutmar Raidma</v>
      </c>
      <c r="I23" s="206" t="str">
        <f>IF(VLOOKUP(C23,Results!B:O,13,FALSE)="","Retired",VLOOKUP(C23,Results!B:O,13,FALSE))</f>
        <v>27.32,8</v>
      </c>
    </row>
    <row r="24" spans="1:9" ht="15">
      <c r="A24" s="201">
        <f t="shared" si="0"/>
        <v>17</v>
      </c>
      <c r="B24" s="218">
        <f>COUNTIF($D$1:D23,D24)+1</f>
        <v>7</v>
      </c>
      <c r="C24" s="202">
        <v>90</v>
      </c>
      <c r="D24" s="203" t="str">
        <f>VLOOKUP(C24,'Champ Classes'!A:B,2,FALSE)</f>
        <v>2WD-ST</v>
      </c>
      <c r="E24" s="204" t="str">
        <f>CONCATENATE(VLOOKUP(C24,Startlist!B:H,3,FALSE)," / ",VLOOKUP(C24,Startlist!B:H,4,FALSE))</f>
        <v>Margo Lipp / Taimo Kirr</v>
      </c>
      <c r="F24" s="205" t="str">
        <f>VLOOKUP(C24,Startlist!B:F,5,FALSE)</f>
        <v>EST</v>
      </c>
      <c r="G24" s="204" t="str">
        <f>VLOOKUP(C24,Startlist!B:H,7,FALSE)</f>
        <v>BMW 320</v>
      </c>
      <c r="H24" s="204" t="str">
        <f>IF(VLOOKUP(C24,Startlist!B:H,6,FALSE)="","",VLOOKUP(C24,Startlist!B:H,6,FALSE))</f>
        <v>Margo Lipp</v>
      </c>
      <c r="I24" s="206" t="str">
        <f>IF(VLOOKUP(C24,Results!B:O,13,FALSE)="","Retired",VLOOKUP(C24,Results!B:O,13,FALSE))</f>
        <v>27.40,2</v>
      </c>
    </row>
    <row r="25" spans="1:9" ht="15">
      <c r="A25" s="201">
        <f t="shared" si="0"/>
        <v>18</v>
      </c>
      <c r="B25" s="218">
        <f>COUNTIF($D$1:D24,D25)+1</f>
        <v>8</v>
      </c>
      <c r="C25" s="202">
        <v>81</v>
      </c>
      <c r="D25" s="203" t="str">
        <f>VLOOKUP(C25,'Champ Classes'!A:B,2,FALSE)</f>
        <v>2WD-ST</v>
      </c>
      <c r="E25" s="204" t="str">
        <f>CONCATENATE(VLOOKUP(C25,Startlist!B:H,3,FALSE)," / ",VLOOKUP(C25,Startlist!B:H,4,FALSE))</f>
        <v>Harold Vilson / Margo Mitt</v>
      </c>
      <c r="F25" s="205" t="str">
        <f>VLOOKUP(C25,Startlist!B:F,5,FALSE)</f>
        <v>EST</v>
      </c>
      <c r="G25" s="204" t="str">
        <f>VLOOKUP(C25,Startlist!B:H,7,FALSE)</f>
        <v>BMW 323i</v>
      </c>
      <c r="H25" s="204" t="str">
        <f>IF(VLOOKUP(C25,Startlist!B:H,6,FALSE)="","",VLOOKUP(C25,Startlist!B:H,6,FALSE))</f>
        <v>Weekend Racing</v>
      </c>
      <c r="I25" s="206" t="str">
        <f>IF(VLOOKUP(C25,Results!B:O,13,FALSE)="","Retired",VLOOKUP(C25,Results!B:O,13,FALSE))</f>
        <v>27.41,5</v>
      </c>
    </row>
    <row r="26" spans="1:9" ht="15">
      <c r="A26" s="201">
        <f t="shared" si="0"/>
        <v>19</v>
      </c>
      <c r="B26" s="218">
        <f>COUNTIF($D$1:D25,D26)+1</f>
        <v>9</v>
      </c>
      <c r="C26" s="202">
        <v>111</v>
      </c>
      <c r="D26" s="203" t="str">
        <f>VLOOKUP(C26,'Champ Classes'!A:B,2,FALSE)</f>
        <v>2WD-ST</v>
      </c>
      <c r="E26" s="204" t="str">
        <f>CONCATENATE(VLOOKUP(C26,Startlist!B:H,3,FALSE)," / ",VLOOKUP(C26,Startlist!B:H,4,FALSE))</f>
        <v>Meelis Vahter / Dever Vahter</v>
      </c>
      <c r="F26" s="205" t="str">
        <f>VLOOKUP(C26,Startlist!B:F,5,FALSE)</f>
        <v>EST</v>
      </c>
      <c r="G26" s="204" t="str">
        <f>VLOOKUP(C26,Startlist!B:H,7,FALSE)</f>
        <v>BMW 130I</v>
      </c>
      <c r="H26" s="204" t="str">
        <f>IF(VLOOKUP(C26,Startlist!B:H,6,FALSE)="","",VLOOKUP(C26,Startlist!B:H,6,FALSE))</f>
        <v>Meelis Vahter</v>
      </c>
      <c r="I26" s="206" t="str">
        <f>IF(VLOOKUP(C26,Results!B:O,13,FALSE)="","Retired",VLOOKUP(C26,Results!B:O,13,FALSE))</f>
        <v>27.46,1</v>
      </c>
    </row>
    <row r="27" spans="1:9" ht="15">
      <c r="A27" s="201">
        <f t="shared" si="0"/>
        <v>20</v>
      </c>
      <c r="B27" s="218">
        <f>COUNTIF($D$1:D26,D27)+1</f>
        <v>1</v>
      </c>
      <c r="C27" s="202">
        <v>37</v>
      </c>
      <c r="D27" s="203" t="str">
        <f>VLOOKUP(C27,'Champ Classes'!A:B,2,FALSE)</f>
        <v>J16</v>
      </c>
      <c r="E27" s="204" t="str">
        <f>CONCATENATE(VLOOKUP(C27,Startlist!B:H,3,FALSE)," / ",VLOOKUP(C27,Startlist!B:H,4,FALSE))</f>
        <v>Oskar Männamets / Holger Enok</v>
      </c>
      <c r="F27" s="205" t="str">
        <f>VLOOKUP(C27,Startlist!B:F,5,FALSE)</f>
        <v>EST</v>
      </c>
      <c r="G27" s="204" t="str">
        <f>VLOOKUP(C27,Startlist!B:H,7,FALSE)</f>
        <v>Ford Fiesta</v>
      </c>
      <c r="H27" s="204">
        <f>IF(VLOOKUP(C27,Startlist!B:H,6,FALSE)="","",VLOOKUP(C27,Startlist!B:H,6,FALSE))</f>
      </c>
      <c r="I27" s="206" t="str">
        <f>IF(VLOOKUP(C27,Results!B:O,13,FALSE)="","Retired",VLOOKUP(C27,Results!B:O,13,FALSE))</f>
        <v>27.48,1</v>
      </c>
    </row>
    <row r="28" spans="1:9" ht="15">
      <c r="A28" s="201">
        <f t="shared" si="0"/>
        <v>21</v>
      </c>
      <c r="B28" s="218">
        <f>COUNTIF($D$1:D27,D28)+1</f>
        <v>10</v>
      </c>
      <c r="C28" s="202">
        <v>64</v>
      </c>
      <c r="D28" s="203" t="str">
        <f>VLOOKUP(C28,'Champ Classes'!A:B,2,FALSE)</f>
        <v>2WD-ST</v>
      </c>
      <c r="E28" s="204" t="str">
        <f>CONCATENATE(VLOOKUP(C28,Startlist!B:H,3,FALSE)," / ",VLOOKUP(C28,Startlist!B:H,4,FALSE))</f>
        <v>Kauri Päästel / Karel Eist</v>
      </c>
      <c r="F28" s="205" t="str">
        <f>VLOOKUP(C28,Startlist!B:F,5,FALSE)</f>
        <v>EST</v>
      </c>
      <c r="G28" s="204" t="str">
        <f>VLOOKUP(C28,Startlist!B:H,7,FALSE)</f>
        <v>BMW 316</v>
      </c>
      <c r="H28" s="204" t="str">
        <f>IF(VLOOKUP(C28,Startlist!B:H,6,FALSE)="","",VLOOKUP(C28,Startlist!B:H,6,FALSE))</f>
        <v>Thule Motorsport</v>
      </c>
      <c r="I28" s="206" t="str">
        <f>IF(VLOOKUP(C28,Results!B:O,13,FALSE)="","Retired",VLOOKUP(C28,Results!B:O,13,FALSE))</f>
        <v>27.48,9</v>
      </c>
    </row>
    <row r="29" spans="1:9" ht="15">
      <c r="A29" s="201">
        <f t="shared" si="0"/>
        <v>22</v>
      </c>
      <c r="B29" s="218">
        <f>COUNTIF($D$1:D28,D29)+1</f>
        <v>7</v>
      </c>
      <c r="C29" s="202">
        <v>45</v>
      </c>
      <c r="D29" s="203" t="str">
        <f>VLOOKUP(C29,'Champ Classes'!A:B,2,FALSE)</f>
        <v>4WD</v>
      </c>
      <c r="E29" s="204" t="str">
        <f>CONCATENATE(VLOOKUP(C29,Startlist!B:H,3,FALSE)," / ",VLOOKUP(C29,Startlist!B:H,4,FALSE))</f>
        <v>Alex Raadik / Marko Kruus</v>
      </c>
      <c r="F29" s="205" t="str">
        <f>VLOOKUP(C29,Startlist!B:F,5,FALSE)</f>
        <v>EST</v>
      </c>
      <c r="G29" s="204" t="str">
        <f>VLOOKUP(C29,Startlist!B:H,7,FALSE)</f>
        <v>Mitsubishi Lancer Evo 9</v>
      </c>
      <c r="H29" s="204">
        <f>IF(VLOOKUP(C29,Startlist!B:H,6,FALSE)="","",VLOOKUP(C29,Startlist!B:H,6,FALSE))</f>
      </c>
      <c r="I29" s="206" t="str">
        <f>IF(VLOOKUP(C29,Results!B:O,13,FALSE)="","Retired",VLOOKUP(C29,Results!B:O,13,FALSE))</f>
        <v>27.53,1</v>
      </c>
    </row>
    <row r="30" spans="1:9" ht="15">
      <c r="A30" s="201">
        <f t="shared" si="0"/>
        <v>23</v>
      </c>
      <c r="B30" s="218">
        <f>COUNTIF($D$1:D29,D30)+1</f>
        <v>11</v>
      </c>
      <c r="C30" s="202">
        <v>58</v>
      </c>
      <c r="D30" s="203" t="str">
        <f>VLOOKUP(C30,'Champ Classes'!A:B,2,FALSE)</f>
        <v>2WD-ST</v>
      </c>
      <c r="E30" s="204" t="str">
        <f>CONCATENATE(VLOOKUP(C30,Startlist!B:H,3,FALSE)," / ",VLOOKUP(C30,Startlist!B:H,4,FALSE))</f>
        <v>Marek Tammoja / Markus Tammoja</v>
      </c>
      <c r="F30" s="205" t="str">
        <f>VLOOKUP(C30,Startlist!B:F,5,FALSE)</f>
        <v>EST</v>
      </c>
      <c r="G30" s="204" t="str">
        <f>VLOOKUP(C30,Startlist!B:H,7,FALSE)</f>
        <v>BMW 325i</v>
      </c>
      <c r="H30" s="204">
        <f>IF(VLOOKUP(C30,Startlist!B:H,6,FALSE)="","",VLOOKUP(C30,Startlist!B:H,6,FALSE))</f>
      </c>
      <c r="I30" s="206" t="str">
        <f>IF(VLOOKUP(C30,Results!B:O,13,FALSE)="","Retired",VLOOKUP(C30,Results!B:O,13,FALSE))</f>
        <v>27.54,6</v>
      </c>
    </row>
    <row r="31" spans="1:9" ht="15">
      <c r="A31" s="201">
        <f t="shared" si="0"/>
        <v>24</v>
      </c>
      <c r="B31" s="218">
        <f>COUNTIF($D$1:D30,D31)+1</f>
        <v>12</v>
      </c>
      <c r="C31" s="202">
        <v>46</v>
      </c>
      <c r="D31" s="203" t="str">
        <f>VLOOKUP(C31,'Champ Classes'!A:B,2,FALSE)</f>
        <v>2WD-ST</v>
      </c>
      <c r="E31" s="204" t="str">
        <f>CONCATENATE(VLOOKUP(C31,Startlist!B:H,3,FALSE)," / ",VLOOKUP(C31,Startlist!B:H,4,FALSE))</f>
        <v>Tauri Nõgu / Priit Nõgu</v>
      </c>
      <c r="F31" s="205" t="str">
        <f>VLOOKUP(C31,Startlist!B:F,5,FALSE)</f>
        <v>EST</v>
      </c>
      <c r="G31" s="204" t="str">
        <f>VLOOKUP(C31,Startlist!B:H,7,FALSE)</f>
        <v>BMW 320</v>
      </c>
      <c r="H31" s="204" t="str">
        <f>IF(VLOOKUP(C31,Startlist!B:H,6,FALSE)="","",VLOOKUP(C31,Startlist!B:H,6,FALSE))</f>
        <v>Thule Motorsport</v>
      </c>
      <c r="I31" s="206" t="str">
        <f>IF(VLOOKUP(C31,Results!B:O,13,FALSE)="","Retired",VLOOKUP(C31,Results!B:O,13,FALSE))</f>
        <v>27.55,2</v>
      </c>
    </row>
    <row r="32" spans="1:9" ht="15">
      <c r="A32" s="201">
        <f t="shared" si="0"/>
        <v>25</v>
      </c>
      <c r="B32" s="218">
        <f>COUNTIF($D$1:D31,D32)+1</f>
        <v>13</v>
      </c>
      <c r="C32" s="202">
        <v>92</v>
      </c>
      <c r="D32" s="203" t="str">
        <f>VLOOKUP(C32,'Champ Classes'!A:B,2,FALSE)</f>
        <v>2WD-ST</v>
      </c>
      <c r="E32" s="204" t="str">
        <f>CONCATENATE(VLOOKUP(C32,Startlist!B:H,3,FALSE)," / ",VLOOKUP(C32,Startlist!B:H,4,FALSE))</f>
        <v>Sulev Pärn / Geilo Valdmann</v>
      </c>
      <c r="F32" s="205" t="str">
        <f>VLOOKUP(C32,Startlist!B:F,5,FALSE)</f>
        <v>EST</v>
      </c>
      <c r="G32" s="204" t="str">
        <f>VLOOKUP(C32,Startlist!B:H,7,FALSE)</f>
        <v>BMW 318i</v>
      </c>
      <c r="H32" s="204" t="str">
        <f>IF(VLOOKUP(C32,Startlist!B:H,6,FALSE)="","",VLOOKUP(C32,Startlist!B:H,6,FALSE))</f>
        <v>Käru Tehnikaklubi</v>
      </c>
      <c r="I32" s="206" t="str">
        <f>IF(VLOOKUP(C32,Results!B:O,13,FALSE)="","Retired",VLOOKUP(C32,Results!B:O,13,FALSE))</f>
        <v>27.58,7</v>
      </c>
    </row>
    <row r="33" spans="1:9" ht="15">
      <c r="A33" s="201">
        <f t="shared" si="0"/>
        <v>26</v>
      </c>
      <c r="B33" s="218">
        <f>COUNTIF($D$1:D32,D33)+1</f>
        <v>4</v>
      </c>
      <c r="C33" s="202">
        <v>62</v>
      </c>
      <c r="D33" s="203" t="str">
        <f>VLOOKUP(C33,'Champ Classes'!A:B,2,FALSE)</f>
        <v>2WD-VE</v>
      </c>
      <c r="E33" s="204" t="str">
        <f>CONCATENATE(VLOOKUP(C33,Startlist!B:H,3,FALSE)," / ",VLOOKUP(C33,Startlist!B:H,4,FALSE))</f>
        <v>Madis Laaser / Jaagup Laaser</v>
      </c>
      <c r="F33" s="205" t="str">
        <f>VLOOKUP(C33,Startlist!B:F,5,FALSE)</f>
        <v>EST</v>
      </c>
      <c r="G33" s="204" t="str">
        <f>VLOOKUP(C33,Startlist!B:H,7,FALSE)</f>
        <v>Honda Civic</v>
      </c>
      <c r="H33" s="204">
        <f>IF(VLOOKUP(C33,Startlist!B:H,6,FALSE)="","",VLOOKUP(C33,Startlist!B:H,6,FALSE))</f>
      </c>
      <c r="I33" s="206" t="str">
        <f>IF(VLOOKUP(C33,Results!B:O,13,FALSE)="","Retired",VLOOKUP(C33,Results!B:O,13,FALSE))</f>
        <v>28.00,5</v>
      </c>
    </row>
    <row r="34" spans="1:9" ht="15">
      <c r="A34" s="201">
        <f t="shared" si="0"/>
        <v>27</v>
      </c>
      <c r="B34" s="218">
        <f>COUNTIF($D$1:D33,D34)+1</f>
        <v>5</v>
      </c>
      <c r="C34" s="202">
        <v>91</v>
      </c>
      <c r="D34" s="203" t="str">
        <f>VLOOKUP(C34,'Champ Classes'!A:B,2,FALSE)</f>
        <v>2WD-VE</v>
      </c>
      <c r="E34" s="204" t="str">
        <f>CONCATENATE(VLOOKUP(C34,Startlist!B:H,3,FALSE)," / ",VLOOKUP(C34,Startlist!B:H,4,FALSE))</f>
        <v>Palle Kõlar / Allan Liister</v>
      </c>
      <c r="F34" s="205" t="str">
        <f>VLOOKUP(C34,Startlist!B:F,5,FALSE)</f>
        <v>EST</v>
      </c>
      <c r="G34" s="204" t="str">
        <f>VLOOKUP(C34,Startlist!B:H,7,FALSE)</f>
        <v>Seat Ibiza</v>
      </c>
      <c r="H34" s="204" t="str">
        <f>IF(VLOOKUP(C34,Startlist!B:H,6,FALSE)="","",VLOOKUP(C34,Startlist!B:H,6,FALSE))</f>
        <v>HRK</v>
      </c>
      <c r="I34" s="206" t="str">
        <f>IF(VLOOKUP(C34,Results!B:O,13,FALSE)="","Retired",VLOOKUP(C34,Results!B:O,13,FALSE))</f>
        <v>28.03,4</v>
      </c>
    </row>
    <row r="35" spans="1:9" ht="15">
      <c r="A35" s="201">
        <f t="shared" si="0"/>
        <v>28</v>
      </c>
      <c r="B35" s="218">
        <f>COUNTIF($D$1:D34,D35)+1</f>
        <v>1</v>
      </c>
      <c r="C35" s="202">
        <v>75</v>
      </c>
      <c r="D35" s="203" t="str">
        <f>VLOOKUP(C35,'Champ Classes'!A:B,2,FALSE)</f>
        <v>SU</v>
      </c>
      <c r="E35" s="204" t="str">
        <f>CONCATENATE(VLOOKUP(C35,Startlist!B:H,3,FALSE)," / ",VLOOKUP(C35,Startlist!B:H,4,FALSE))</f>
        <v>Ivar Burmeister / Raino Remmel</v>
      </c>
      <c r="F35" s="205" t="str">
        <f>VLOOKUP(C35,Startlist!B:F,5,FALSE)</f>
        <v>EST</v>
      </c>
      <c r="G35" s="204" t="str">
        <f>VLOOKUP(C35,Startlist!B:H,7,FALSE)</f>
        <v>Lada 2105</v>
      </c>
      <c r="H35" s="204" t="str">
        <f>IF(VLOOKUP(C35,Startlist!B:H,6,FALSE)="","",VLOOKUP(C35,Startlist!B:H,6,FALSE))</f>
        <v>Märjamaa Rally Team</v>
      </c>
      <c r="I35" s="206" t="str">
        <f>IF(VLOOKUP(C35,Results!B:O,13,FALSE)="","Retired",VLOOKUP(C35,Results!B:O,13,FALSE))</f>
        <v>28.06,1</v>
      </c>
    </row>
    <row r="36" spans="1:9" ht="15">
      <c r="A36" s="201">
        <f t="shared" si="0"/>
        <v>29</v>
      </c>
      <c r="B36" s="218">
        <f>COUNTIF($D$1:D35,D36)+1</f>
        <v>6</v>
      </c>
      <c r="C36" s="202">
        <v>84</v>
      </c>
      <c r="D36" s="203" t="str">
        <f>VLOOKUP(C36,'Champ Classes'!A:B,2,FALSE)</f>
        <v>2WD-VE</v>
      </c>
      <c r="E36" s="204" t="str">
        <f>CONCATENATE(VLOOKUP(C36,Startlist!B:H,3,FALSE)," / ",VLOOKUP(C36,Startlist!B:H,4,FALSE))</f>
        <v>Sander Mihkels / Ivo Aal</v>
      </c>
      <c r="F36" s="205" t="str">
        <f>VLOOKUP(C36,Startlist!B:F,5,FALSE)</f>
        <v>EST</v>
      </c>
      <c r="G36" s="204" t="str">
        <f>VLOOKUP(C36,Startlist!B:H,7,FALSE)</f>
        <v>Honda Civic</v>
      </c>
      <c r="H36" s="204" t="str">
        <f>IF(VLOOKUP(C36,Startlist!B:H,6,FALSE)="","",VLOOKUP(C36,Startlist!B:H,6,FALSE))</f>
        <v>ERGAV7</v>
      </c>
      <c r="I36" s="206" t="str">
        <f>IF(VLOOKUP(C36,Results!B:O,13,FALSE)="","Retired",VLOOKUP(C36,Results!B:O,13,FALSE))</f>
        <v>28.07,2</v>
      </c>
    </row>
    <row r="37" spans="1:9" ht="15">
      <c r="A37" s="201">
        <f t="shared" si="0"/>
        <v>30</v>
      </c>
      <c r="B37" s="218">
        <f>COUNTIF($D$1:D36,D37)+1</f>
        <v>1</v>
      </c>
      <c r="C37" s="202">
        <v>36</v>
      </c>
      <c r="D37" s="203" t="str">
        <f>VLOOKUP(C37,'Champ Classes'!A:B,2,FALSE)</f>
        <v>J18</v>
      </c>
      <c r="E37" s="204" t="str">
        <f>CONCATENATE(VLOOKUP(C37,Startlist!B:H,3,FALSE)," / ",VLOOKUP(C37,Startlist!B:H,4,FALSE))</f>
        <v>Kristian Hallikmägi / Jaan Pisang</v>
      </c>
      <c r="F37" s="205" t="str">
        <f>VLOOKUP(C37,Startlist!B:F,5,FALSE)</f>
        <v>EST</v>
      </c>
      <c r="G37" s="204" t="str">
        <f>VLOOKUP(C37,Startlist!B:H,7,FALSE)</f>
        <v>Honda Civic</v>
      </c>
      <c r="H37" s="204">
        <f>IF(VLOOKUP(C37,Startlist!B:H,6,FALSE)="","",VLOOKUP(C37,Startlist!B:H,6,FALSE))</f>
      </c>
      <c r="I37" s="206" t="str">
        <f>IF(VLOOKUP(C37,Results!B:O,13,FALSE)="","Retired",VLOOKUP(C37,Results!B:O,13,FALSE))</f>
        <v>28.07,5</v>
      </c>
    </row>
    <row r="38" spans="1:9" ht="15">
      <c r="A38" s="201">
        <f t="shared" si="0"/>
        <v>31</v>
      </c>
      <c r="B38" s="218">
        <f>COUNTIF($D$1:D37,D38)+1</f>
        <v>2</v>
      </c>
      <c r="C38" s="202">
        <v>30</v>
      </c>
      <c r="D38" s="203" t="str">
        <f>VLOOKUP(C38,'Champ Classes'!A:B,2,FALSE)</f>
        <v>J16</v>
      </c>
      <c r="E38" s="204" t="str">
        <f>CONCATENATE(VLOOKUP(C38,Startlist!B:H,3,FALSE)," / ",VLOOKUP(C38,Startlist!B:H,4,FALSE))</f>
        <v>Hanna Lisette Aabna / Robert Virves</v>
      </c>
      <c r="F38" s="205" t="str">
        <f>VLOOKUP(C38,Startlist!B:F,5,FALSE)</f>
        <v>EST</v>
      </c>
      <c r="G38" s="204" t="str">
        <f>VLOOKUP(C38,Startlist!B:H,7,FALSE)</f>
        <v>Ford Fiesta</v>
      </c>
      <c r="H38" s="204" t="str">
        <f>IF(VLOOKUP(C38,Startlist!B:H,6,FALSE)="","",VLOOKUP(C38,Startlist!B:H,6,FALSE))</f>
        <v>HT Motorsport</v>
      </c>
      <c r="I38" s="206" t="str">
        <f>IF(VLOOKUP(C38,Results!B:O,13,FALSE)="","Retired",VLOOKUP(C38,Results!B:O,13,FALSE))</f>
        <v>28.14,3</v>
      </c>
    </row>
    <row r="39" spans="1:9" ht="15">
      <c r="A39" s="201">
        <f t="shared" si="0"/>
        <v>32</v>
      </c>
      <c r="B39" s="218">
        <f>COUNTIF($D$1:D38,D39)+1</f>
        <v>2</v>
      </c>
      <c r="C39" s="202">
        <v>33</v>
      </c>
      <c r="D39" s="203" t="str">
        <f>VLOOKUP(C39,'Champ Classes'!A:B,2,FALSE)</f>
        <v>J18</v>
      </c>
      <c r="E39" s="204" t="str">
        <f>CONCATENATE(VLOOKUP(C39,Startlist!B:H,3,FALSE)," / ",VLOOKUP(C39,Startlist!B:H,4,FALSE))</f>
        <v>Kauri Bõstrov / Jaanus Bõstrov</v>
      </c>
      <c r="F39" s="205" t="str">
        <f>VLOOKUP(C39,Startlist!B:F,5,FALSE)</f>
        <v>EST</v>
      </c>
      <c r="G39" s="204" t="str">
        <f>VLOOKUP(C39,Startlist!B:H,7,FALSE)</f>
        <v>Honda</v>
      </c>
      <c r="H39" s="204" t="str">
        <f>IF(VLOOKUP(C39,Startlist!B:H,6,FALSE)="","",VLOOKUP(C39,Startlist!B:H,6,FALSE))</f>
        <v>HT Motorsport</v>
      </c>
      <c r="I39" s="206" t="str">
        <f>IF(VLOOKUP(C39,Results!B:O,13,FALSE)="","Retired",VLOOKUP(C39,Results!B:O,13,FALSE))</f>
        <v>28.23,1</v>
      </c>
    </row>
    <row r="40" spans="1:9" ht="15">
      <c r="A40" s="201">
        <f t="shared" si="0"/>
        <v>33</v>
      </c>
      <c r="B40" s="218">
        <f>COUNTIF($D$1:D39,D40)+1</f>
        <v>3</v>
      </c>
      <c r="C40" s="202">
        <v>32</v>
      </c>
      <c r="D40" s="203" t="str">
        <f>VLOOKUP(C40,'Champ Classes'!A:B,2,FALSE)</f>
        <v>J18</v>
      </c>
      <c r="E40" s="204" t="str">
        <f>CONCATENATE(VLOOKUP(C40,Startlist!B:H,3,FALSE)," / ",VLOOKUP(C40,Startlist!B:H,4,FALSE))</f>
        <v>Romet Klee / Roomet Kaljuste</v>
      </c>
      <c r="F40" s="205" t="str">
        <f>VLOOKUP(C40,Startlist!B:F,5,FALSE)</f>
        <v>EST</v>
      </c>
      <c r="G40" s="204" t="str">
        <f>VLOOKUP(C40,Startlist!B:H,7,FALSE)</f>
        <v>BMW E36 318is</v>
      </c>
      <c r="H40" s="204" t="str">
        <f>IF(VLOOKUP(C40,Startlist!B:H,6,FALSE)="","",VLOOKUP(C40,Startlist!B:H,6,FALSE))</f>
        <v>Thule Motorsport</v>
      </c>
      <c r="I40" s="206" t="str">
        <f>IF(VLOOKUP(C40,Results!B:O,13,FALSE)="","Retired",VLOOKUP(C40,Results!B:O,13,FALSE))</f>
        <v>28.27,0</v>
      </c>
    </row>
    <row r="41" spans="1:9" ht="15">
      <c r="A41" s="201">
        <f t="shared" si="0"/>
        <v>34</v>
      </c>
      <c r="B41" s="218">
        <f>COUNTIF($D$1:D40,D41)+1</f>
        <v>2</v>
      </c>
      <c r="C41" s="202">
        <v>59</v>
      </c>
      <c r="D41" s="203" t="str">
        <f>VLOOKUP(C41,'Champ Classes'!A:B,2,FALSE)</f>
        <v>2WD-SE</v>
      </c>
      <c r="E41" s="204" t="str">
        <f>CONCATENATE(VLOOKUP(C41,Startlist!B:H,3,FALSE)," / ",VLOOKUP(C41,Startlist!B:H,4,FALSE))</f>
        <v>Mirkko Matikainen / Keith Vähi</v>
      </c>
      <c r="F41" s="205" t="str">
        <f>VLOOKUP(C41,Startlist!B:F,5,FALSE)</f>
        <v>EST</v>
      </c>
      <c r="G41" s="204" t="str">
        <f>VLOOKUP(C41,Startlist!B:H,7,FALSE)</f>
        <v>Honda</v>
      </c>
      <c r="H41" s="204">
        <f>IF(VLOOKUP(C41,Startlist!B:H,6,FALSE)="","",VLOOKUP(C41,Startlist!B:H,6,FALSE))</f>
      </c>
      <c r="I41" s="206" t="str">
        <f>IF(VLOOKUP(C41,Results!B:O,13,FALSE)="","Retired",VLOOKUP(C41,Results!B:O,13,FALSE))</f>
        <v>28.27,3</v>
      </c>
    </row>
    <row r="42" spans="1:9" ht="15">
      <c r="A42" s="201">
        <f t="shared" si="0"/>
        <v>35</v>
      </c>
      <c r="B42" s="218">
        <f>COUNTIF($D$1:D41,D42)+1</f>
        <v>7</v>
      </c>
      <c r="C42" s="202">
        <v>69</v>
      </c>
      <c r="D42" s="203" t="str">
        <f>VLOOKUP(C42,'Champ Classes'!A:B,2,FALSE)</f>
        <v>2WD-VE</v>
      </c>
      <c r="E42" s="204" t="str">
        <f>CONCATENATE(VLOOKUP(C42,Startlist!B:H,3,FALSE)," / ",VLOOKUP(C42,Startlist!B:H,4,FALSE))</f>
        <v>Ken Liivrand / Anthony Fatkin</v>
      </c>
      <c r="F42" s="205" t="str">
        <f>VLOOKUP(C42,Startlist!B:F,5,FALSE)</f>
        <v>EST</v>
      </c>
      <c r="G42" s="204" t="str">
        <f>VLOOKUP(C42,Startlist!B:H,7,FALSE)</f>
        <v>Honda Civic</v>
      </c>
      <c r="H42" s="204" t="str">
        <f>IF(VLOOKUP(C42,Startlist!B:H,6,FALSE)="","",VLOOKUP(C42,Startlist!B:H,6,FALSE))</f>
        <v>A1M Motorsport</v>
      </c>
      <c r="I42" s="206" t="str">
        <f>IF(VLOOKUP(C42,Results!B:O,13,FALSE)="","Retired",VLOOKUP(C42,Results!B:O,13,FALSE))</f>
        <v>28.31,4</v>
      </c>
    </row>
    <row r="43" spans="1:9" ht="15">
      <c r="A43" s="201">
        <f t="shared" si="0"/>
        <v>36</v>
      </c>
      <c r="B43" s="218">
        <f>COUNTIF($D$1:D42,D43)+1</f>
        <v>1</v>
      </c>
      <c r="C43" s="202">
        <v>105</v>
      </c>
      <c r="D43" s="203" t="str">
        <f>VLOOKUP(C43,'Champ Classes'!A:B,2,FALSE)</f>
        <v>2WD-VT</v>
      </c>
      <c r="E43" s="204" t="str">
        <f>CONCATENATE(VLOOKUP(C43,Startlist!B:H,3,FALSE)," / ",VLOOKUP(C43,Startlist!B:H,4,FALSE))</f>
        <v>Margus Raudsepp / Indrek Raudsepp</v>
      </c>
      <c r="F43" s="205" t="str">
        <f>VLOOKUP(C43,Startlist!B:F,5,FALSE)</f>
        <v>EST</v>
      </c>
      <c r="G43" s="204" t="str">
        <f>VLOOKUP(C43,Startlist!B:H,7,FALSE)</f>
        <v>BMW 316I</v>
      </c>
      <c r="H43" s="204" t="str">
        <f>IF(VLOOKUP(C43,Startlist!B:H,6,FALSE)="","",VLOOKUP(C43,Startlist!B:H,6,FALSE))</f>
        <v>Tankler</v>
      </c>
      <c r="I43" s="206" t="str">
        <f>IF(VLOOKUP(C43,Results!B:O,13,FALSE)="","Retired",VLOOKUP(C43,Results!B:O,13,FALSE))</f>
        <v>28.31,5</v>
      </c>
    </row>
    <row r="44" spans="1:9" ht="15">
      <c r="A44" s="201">
        <f t="shared" si="0"/>
        <v>37</v>
      </c>
      <c r="B44" s="218">
        <f>COUNTIF($D$1:D43,D44)+1</f>
        <v>4</v>
      </c>
      <c r="C44" s="202">
        <v>29</v>
      </c>
      <c r="D44" s="203" t="str">
        <f>VLOOKUP(C44,'Champ Classes'!A:B,2,FALSE)</f>
        <v>J18</v>
      </c>
      <c r="E44" s="204" t="str">
        <f>CONCATENATE(VLOOKUP(C44,Startlist!B:H,3,FALSE)," / ",VLOOKUP(C44,Startlist!B:H,4,FALSE))</f>
        <v>Romario Voksepp / Rica Aarn</v>
      </c>
      <c r="F44" s="205" t="str">
        <f>VLOOKUP(C44,Startlist!B:F,5,FALSE)</f>
        <v>EST</v>
      </c>
      <c r="G44" s="204" t="str">
        <f>VLOOKUP(C44,Startlist!B:H,7,FALSE)</f>
        <v>Honda Civic</v>
      </c>
      <c r="H44" s="204" t="str">
        <f>IF(VLOOKUP(C44,Startlist!B:H,6,FALSE)="","",VLOOKUP(C44,Startlist!B:H,6,FALSE))</f>
        <v>Thule Motorsport</v>
      </c>
      <c r="I44" s="206" t="str">
        <f>IF(VLOOKUP(C44,Results!B:O,13,FALSE)="","Retired",VLOOKUP(C44,Results!B:O,13,FALSE))</f>
        <v>28.33,0</v>
      </c>
    </row>
    <row r="45" spans="1:9" ht="15">
      <c r="A45" s="201">
        <f t="shared" si="0"/>
        <v>38</v>
      </c>
      <c r="B45" s="218">
        <f>COUNTIF($D$1:D44,D45)+1</f>
        <v>2</v>
      </c>
      <c r="C45" s="202">
        <v>68</v>
      </c>
      <c r="D45" s="203" t="str">
        <f>VLOOKUP(C45,'Champ Classes'!A:B,2,FALSE)</f>
        <v>2WD-VT</v>
      </c>
      <c r="E45" s="204" t="str">
        <f>CONCATENATE(VLOOKUP(C45,Startlist!B:H,3,FALSE)," / ",VLOOKUP(C45,Startlist!B:H,4,FALSE))</f>
        <v>Raido Seppel / Rivo Hell</v>
      </c>
      <c r="F45" s="205" t="str">
        <f>VLOOKUP(C45,Startlist!B:F,5,FALSE)</f>
        <v>EST</v>
      </c>
      <c r="G45" s="204" t="str">
        <f>VLOOKUP(C45,Startlist!B:H,7,FALSE)</f>
        <v>BMW 316</v>
      </c>
      <c r="H45" s="204">
        <f>IF(VLOOKUP(C45,Startlist!B:H,6,FALSE)="","",VLOOKUP(C45,Startlist!B:H,6,FALSE))</f>
      </c>
      <c r="I45" s="206" t="str">
        <f>IF(VLOOKUP(C45,Results!B:O,13,FALSE)="","Retired",VLOOKUP(C45,Results!B:O,13,FALSE))</f>
        <v>28.33,4</v>
      </c>
    </row>
    <row r="46" spans="1:9" ht="15">
      <c r="A46" s="201">
        <f t="shared" si="0"/>
        <v>39</v>
      </c>
      <c r="B46" s="218">
        <f>COUNTIF($D$1:D45,D46)+1</f>
        <v>3</v>
      </c>
      <c r="C46" s="202">
        <v>66</v>
      </c>
      <c r="D46" s="203" t="str">
        <f>VLOOKUP(C46,'Champ Classes'!A:B,2,FALSE)</f>
        <v>2WD-SE</v>
      </c>
      <c r="E46" s="204" t="str">
        <f>CONCATENATE(VLOOKUP(C46,Startlist!B:H,3,FALSE)," / ",VLOOKUP(C46,Startlist!B:H,4,FALSE))</f>
        <v>Raul Aava / Kristjan Peegel</v>
      </c>
      <c r="F46" s="205" t="str">
        <f>VLOOKUP(C46,Startlist!B:F,5,FALSE)</f>
        <v>EST</v>
      </c>
      <c r="G46" s="204" t="str">
        <f>VLOOKUP(C46,Startlist!B:H,7,FALSE)</f>
        <v>Honda Civic</v>
      </c>
      <c r="H46" s="204" t="str">
        <f>IF(VLOOKUP(C46,Startlist!B:H,6,FALSE)="","",VLOOKUP(C46,Startlist!B:H,6,FALSE))</f>
        <v>Kiired&amp;Õlised</v>
      </c>
      <c r="I46" s="206" t="str">
        <f>IF(VLOOKUP(C46,Results!B:O,13,FALSE)="","Retired",VLOOKUP(C46,Results!B:O,13,FALSE))</f>
        <v>28.38,3</v>
      </c>
    </row>
    <row r="47" spans="1:9" ht="15">
      <c r="A47" s="201">
        <f t="shared" si="0"/>
        <v>40</v>
      </c>
      <c r="B47" s="218">
        <f>COUNTIF($D$1:D46,D47)+1</f>
        <v>3</v>
      </c>
      <c r="C47" s="202">
        <v>131</v>
      </c>
      <c r="D47" s="203" t="str">
        <f>VLOOKUP(C47,'Champ Classes'!A:B,2,FALSE)</f>
        <v>2WD-VT</v>
      </c>
      <c r="E47" s="204" t="str">
        <f>CONCATENATE(VLOOKUP(C47,Startlist!B:H,3,FALSE)," / ",VLOOKUP(C47,Startlist!B:H,4,FALSE))</f>
        <v>Morten Silt / Mikk Volmsen</v>
      </c>
      <c r="F47" s="205" t="str">
        <f>VLOOKUP(C47,Startlist!B:F,5,FALSE)</f>
        <v>EST</v>
      </c>
      <c r="G47" s="204" t="str">
        <f>VLOOKUP(C47,Startlist!B:H,7,FALSE)</f>
        <v>BMW 318</v>
      </c>
      <c r="H47" s="204" t="str">
        <f>IF(VLOOKUP(C47,Startlist!B:H,6,FALSE)="","",VLOOKUP(C47,Startlist!B:H,6,FALSE))</f>
        <v>Morten Silt</v>
      </c>
      <c r="I47" s="206" t="str">
        <f>IF(VLOOKUP(C47,Results!B:O,13,FALSE)="","Retired",VLOOKUP(C47,Results!B:O,13,FALSE))</f>
        <v>28.40,4</v>
      </c>
    </row>
    <row r="48" spans="1:9" ht="15">
      <c r="A48" s="201">
        <f t="shared" si="0"/>
        <v>41</v>
      </c>
      <c r="B48" s="218">
        <f>COUNTIF($D$1:D47,D48)+1</f>
        <v>4</v>
      </c>
      <c r="C48" s="202">
        <v>94</v>
      </c>
      <c r="D48" s="203" t="str">
        <f>VLOOKUP(C48,'Champ Classes'!A:B,2,FALSE)</f>
        <v>2WD-SE</v>
      </c>
      <c r="E48" s="204" t="str">
        <f>CONCATENATE(VLOOKUP(C48,Startlist!B:H,3,FALSE)," / ",VLOOKUP(C48,Startlist!B:H,4,FALSE))</f>
        <v>Merlis Rand / Mihkel Avik</v>
      </c>
      <c r="F48" s="205" t="str">
        <f>VLOOKUP(C48,Startlist!B:F,5,FALSE)</f>
        <v>EST</v>
      </c>
      <c r="G48" s="204" t="str">
        <f>VLOOKUP(C48,Startlist!B:H,7,FALSE)</f>
        <v>Audi A3</v>
      </c>
      <c r="H48" s="204" t="str">
        <f>IF(VLOOKUP(C48,Startlist!B:H,6,FALSE)="","",VLOOKUP(C48,Startlist!B:H,6,FALSE))</f>
        <v>Thule Motorsport</v>
      </c>
      <c r="I48" s="206" t="str">
        <f>IF(VLOOKUP(C48,Results!B:O,13,FALSE)="","Retired",VLOOKUP(C48,Results!B:O,13,FALSE))</f>
        <v>28.41,1</v>
      </c>
    </row>
    <row r="49" spans="1:9" ht="15">
      <c r="A49" s="201">
        <f t="shared" si="0"/>
        <v>42</v>
      </c>
      <c r="B49" s="218">
        <f>COUNTIF($D$1:D48,D49)+1</f>
        <v>4</v>
      </c>
      <c r="C49" s="202">
        <v>108</v>
      </c>
      <c r="D49" s="203" t="str">
        <f>VLOOKUP(C49,'Champ Classes'!A:B,2,FALSE)</f>
        <v>2WD-VT</v>
      </c>
      <c r="E49" s="204" t="str">
        <f>CONCATENATE(VLOOKUP(C49,Startlist!B:H,3,FALSE)," / ",VLOOKUP(C49,Startlist!B:H,4,FALSE))</f>
        <v>Tanel Madiste / Sander Arumägi</v>
      </c>
      <c r="F49" s="205" t="str">
        <f>VLOOKUP(C49,Startlist!B:F,5,FALSE)</f>
        <v>EST</v>
      </c>
      <c r="G49" s="204" t="str">
        <f>VLOOKUP(C49,Startlist!B:H,7,FALSE)</f>
        <v>BMW 318TI</v>
      </c>
      <c r="H49" s="204" t="str">
        <f>IF(VLOOKUP(C49,Startlist!B:H,6,FALSE)="","",VLOOKUP(C49,Startlist!B:H,6,FALSE))</f>
        <v>Sander Arumägi</v>
      </c>
      <c r="I49" s="206" t="str">
        <f>IF(VLOOKUP(C49,Results!B:O,13,FALSE)="","Retired",VLOOKUP(C49,Results!B:O,13,FALSE))</f>
        <v>28.44,0</v>
      </c>
    </row>
    <row r="50" spans="1:9" ht="15">
      <c r="A50" s="201">
        <f t="shared" si="0"/>
        <v>43</v>
      </c>
      <c r="B50" s="218">
        <f>COUNTIF($D$1:D49,D50)+1</f>
        <v>5</v>
      </c>
      <c r="C50" s="202">
        <v>83</v>
      </c>
      <c r="D50" s="203" t="str">
        <f>VLOOKUP(C50,'Champ Classes'!A:B,2,FALSE)</f>
        <v>2WD-VT</v>
      </c>
      <c r="E50" s="204" t="str">
        <f>CONCATENATE(VLOOKUP(C50,Startlist!B:H,3,FALSE)," / ",VLOOKUP(C50,Startlist!B:H,4,FALSE))</f>
        <v>Jaak Riisberg / Taavi Kivi</v>
      </c>
      <c r="F50" s="205" t="str">
        <f>VLOOKUP(C50,Startlist!B:F,5,FALSE)</f>
        <v>EST</v>
      </c>
      <c r="G50" s="204" t="str">
        <f>VLOOKUP(C50,Startlist!B:H,7,FALSE)</f>
        <v>BMW 318IS</v>
      </c>
      <c r="H50" s="204" t="str">
        <f>IF(VLOOKUP(C50,Startlist!B:H,6,FALSE)="","",VLOOKUP(C50,Startlist!B:H,6,FALSE))</f>
        <v>Rehvidpluss</v>
      </c>
      <c r="I50" s="206" t="str">
        <f>IF(VLOOKUP(C50,Results!B:O,13,FALSE)="","Retired",VLOOKUP(C50,Results!B:O,13,FALSE))</f>
        <v>28.52,7</v>
      </c>
    </row>
    <row r="51" spans="1:9" ht="15">
      <c r="A51" s="201">
        <f t="shared" si="0"/>
        <v>44</v>
      </c>
      <c r="B51" s="218">
        <f>COUNTIF($D$1:D50,D51)+1</f>
        <v>6</v>
      </c>
      <c r="C51" s="202">
        <v>76</v>
      </c>
      <c r="D51" s="203" t="str">
        <f>VLOOKUP(C51,'Champ Classes'!A:B,2,FALSE)</f>
        <v>2WD-VT</v>
      </c>
      <c r="E51" s="204" t="str">
        <f>CONCATENATE(VLOOKUP(C51,Startlist!B:H,3,FALSE)," / ",VLOOKUP(C51,Startlist!B:H,4,FALSE))</f>
        <v>Rainer Umbleja / Erki Eksin</v>
      </c>
      <c r="F51" s="205" t="str">
        <f>VLOOKUP(C51,Startlist!B:F,5,FALSE)</f>
        <v>EST</v>
      </c>
      <c r="G51" s="204" t="str">
        <f>VLOOKUP(C51,Startlist!B:H,7,FALSE)</f>
        <v>BMW 318</v>
      </c>
      <c r="H51" s="204" t="str">
        <f>IF(VLOOKUP(C51,Startlist!B:H,6,FALSE)="","",VLOOKUP(C51,Startlist!B:H,6,FALSE))</f>
        <v>360 Auto</v>
      </c>
      <c r="I51" s="206" t="str">
        <f>IF(VLOOKUP(C51,Results!B:O,13,FALSE)="","Retired",VLOOKUP(C51,Results!B:O,13,FALSE))</f>
        <v>29.00,4</v>
      </c>
    </row>
    <row r="52" spans="1:9" ht="15">
      <c r="A52" s="201">
        <f t="shared" si="0"/>
        <v>45</v>
      </c>
      <c r="B52" s="218">
        <f>COUNTIF($D$1:D51,D52)+1</f>
        <v>5</v>
      </c>
      <c r="C52" s="202">
        <v>93</v>
      </c>
      <c r="D52" s="203" t="str">
        <f>VLOOKUP(C52,'Champ Classes'!A:B,2,FALSE)</f>
        <v>2WD-SE</v>
      </c>
      <c r="E52" s="204" t="str">
        <f>CONCATENATE(VLOOKUP(C52,Startlist!B:H,3,FALSE)," / ",VLOOKUP(C52,Startlist!B:H,4,FALSE))</f>
        <v>Kert Sang / Toomas Rosar</v>
      </c>
      <c r="F52" s="205" t="str">
        <f>VLOOKUP(C52,Startlist!B:F,5,FALSE)</f>
        <v>EST</v>
      </c>
      <c r="G52" s="204" t="str">
        <f>VLOOKUP(C52,Startlist!B:H,7,FALSE)</f>
        <v>Honda Civic</v>
      </c>
      <c r="H52" s="204" t="str">
        <f>IF(VLOOKUP(C52,Startlist!B:H,6,FALSE)="","",VLOOKUP(C52,Startlist!B:H,6,FALSE))</f>
        <v>Libatse Romuracing</v>
      </c>
      <c r="I52" s="206" t="str">
        <f>IF(VLOOKUP(C52,Results!B:O,13,FALSE)="","Retired",VLOOKUP(C52,Results!B:O,13,FALSE))</f>
        <v>29.08,4</v>
      </c>
    </row>
    <row r="53" spans="1:9" ht="15">
      <c r="A53" s="201">
        <f t="shared" si="0"/>
        <v>46</v>
      </c>
      <c r="B53" s="218">
        <f>COUNTIF($D$1:D52,D53)+1</f>
        <v>3</v>
      </c>
      <c r="C53" s="202">
        <v>25</v>
      </c>
      <c r="D53" s="203" t="str">
        <f>VLOOKUP(C53,'Champ Classes'!A:B,2,FALSE)</f>
        <v>J16</v>
      </c>
      <c r="E53" s="204" t="str">
        <f>CONCATENATE(VLOOKUP(C53,Startlist!B:H,3,FALSE)," / ",VLOOKUP(C53,Startlist!B:H,4,FALSE))</f>
        <v>Saamuel Vahter / Jaano Vahter</v>
      </c>
      <c r="F53" s="205" t="str">
        <f>VLOOKUP(C53,Startlist!B:F,5,FALSE)</f>
        <v>EST</v>
      </c>
      <c r="G53" s="204" t="str">
        <f>VLOOKUP(C53,Startlist!B:H,7,FALSE)</f>
        <v>Honda Civic</v>
      </c>
      <c r="H53" s="204" t="str">
        <f>IF(VLOOKUP(C53,Startlist!B:H,6,FALSE)="","",VLOOKUP(C53,Startlist!B:H,6,FALSE))</f>
        <v>Jaano Vahter</v>
      </c>
      <c r="I53" s="206" t="str">
        <f>IF(VLOOKUP(C53,Results!B:O,13,FALSE)="","Retired",VLOOKUP(C53,Results!B:O,13,FALSE))</f>
        <v>29.13,0</v>
      </c>
    </row>
    <row r="54" spans="1:9" ht="15">
      <c r="A54" s="201">
        <f t="shared" si="0"/>
        <v>47</v>
      </c>
      <c r="B54" s="218">
        <f>COUNTIF($D$1:D53,D54)+1</f>
        <v>5</v>
      </c>
      <c r="C54" s="202">
        <v>8</v>
      </c>
      <c r="D54" s="203" t="str">
        <f>VLOOKUP(C54,'Champ Classes'!A:B,2,FALSE)</f>
        <v>J18</v>
      </c>
      <c r="E54" s="204" t="str">
        <f>CONCATENATE(VLOOKUP(C54,Startlist!B:H,3,FALSE)," / ",VLOOKUP(C54,Startlist!B:H,4,FALSE))</f>
        <v>Henri Ääremaa / Erkki Ääremaa</v>
      </c>
      <c r="F54" s="205" t="str">
        <f>VLOOKUP(C54,Startlist!B:F,5,FALSE)</f>
        <v>EST</v>
      </c>
      <c r="G54" s="204" t="str">
        <f>VLOOKUP(C54,Startlist!B:H,7,FALSE)</f>
        <v>BMW 328</v>
      </c>
      <c r="H54" s="204" t="str">
        <f>IF(VLOOKUP(C54,Startlist!B:H,6,FALSE)="","",VLOOKUP(C54,Startlist!B:H,6,FALSE))</f>
        <v>Erkki Ääremaa</v>
      </c>
      <c r="I54" s="206" t="str">
        <f>IF(VLOOKUP(C54,Results!B:O,13,FALSE)="","Retired",VLOOKUP(C54,Results!B:O,13,FALSE))</f>
        <v>29.34,1</v>
      </c>
    </row>
    <row r="55" spans="1:9" ht="15">
      <c r="A55" s="201">
        <f t="shared" si="0"/>
        <v>48</v>
      </c>
      <c r="B55" s="218">
        <f>COUNTIF($D$1:D54,D55)+1</f>
        <v>6</v>
      </c>
      <c r="C55" s="202">
        <v>97</v>
      </c>
      <c r="D55" s="203" t="str">
        <f>VLOOKUP(C55,'Champ Classes'!A:B,2,FALSE)</f>
        <v>2WD-SE</v>
      </c>
      <c r="E55" s="204" t="str">
        <f>CONCATENATE(VLOOKUP(C55,Startlist!B:H,3,FALSE)," / ",VLOOKUP(C55,Startlist!B:H,4,FALSE))</f>
        <v>Ranet Rees / Janis Kajo</v>
      </c>
      <c r="F55" s="205" t="str">
        <f>VLOOKUP(C55,Startlist!B:F,5,FALSE)</f>
        <v>EST</v>
      </c>
      <c r="G55" s="204" t="str">
        <f>VLOOKUP(C55,Startlist!B:H,7,FALSE)</f>
        <v>Seat Ibiza</v>
      </c>
      <c r="H55" s="204" t="str">
        <f>IF(VLOOKUP(C55,Startlist!B:H,6,FALSE)="","",VLOOKUP(C55,Startlist!B:H,6,FALSE))</f>
        <v>Tigugrupp</v>
      </c>
      <c r="I55" s="206" t="str">
        <f>IF(VLOOKUP(C55,Results!B:O,13,FALSE)="","Retired",VLOOKUP(C55,Results!B:O,13,FALSE))</f>
        <v>29.35,4</v>
      </c>
    </row>
    <row r="56" spans="1:9" ht="15">
      <c r="A56" s="201">
        <f t="shared" si="0"/>
        <v>49</v>
      </c>
      <c r="B56" s="218">
        <f>COUNTIF($D$1:D55,D56)+1</f>
        <v>7</v>
      </c>
      <c r="C56" s="202">
        <v>73</v>
      </c>
      <c r="D56" s="203" t="str">
        <f>VLOOKUP(C56,'Champ Classes'!A:B,2,FALSE)</f>
        <v>2WD-SE</v>
      </c>
      <c r="E56" s="204" t="str">
        <f>CONCATENATE(VLOOKUP(C56,Startlist!B:H,3,FALSE)," / ",VLOOKUP(C56,Startlist!B:H,4,FALSE))</f>
        <v>Andre Juhe / Veiko Kimber</v>
      </c>
      <c r="F56" s="205" t="str">
        <f>VLOOKUP(C56,Startlist!B:F,5,FALSE)</f>
        <v>EST</v>
      </c>
      <c r="G56" s="204" t="str">
        <f>VLOOKUP(C56,Startlist!B:H,7,FALSE)</f>
        <v>Honda Civic Type-R</v>
      </c>
      <c r="H56" s="204" t="str">
        <f>IF(VLOOKUP(C56,Startlist!B:H,6,FALSE)="","",VLOOKUP(C56,Startlist!B:H,6,FALSE))</f>
        <v>Alma Racing Team</v>
      </c>
      <c r="I56" s="206" t="str">
        <f>IF(VLOOKUP(C56,Results!B:O,13,FALSE)="","Retired",VLOOKUP(C56,Results!B:O,13,FALSE))</f>
        <v>29.36,2</v>
      </c>
    </row>
    <row r="57" spans="1:9" ht="15">
      <c r="A57" s="201">
        <f t="shared" si="0"/>
        <v>50</v>
      </c>
      <c r="B57" s="218">
        <f>COUNTIF($D$1:D56,D57)+1</f>
        <v>4</v>
      </c>
      <c r="C57" s="202">
        <v>34</v>
      </c>
      <c r="D57" s="203" t="str">
        <f>VLOOKUP(C57,'Champ Classes'!A:B,2,FALSE)</f>
        <v>J16</v>
      </c>
      <c r="E57" s="204" t="str">
        <f>CONCATENATE(VLOOKUP(C57,Startlist!B:H,3,FALSE)," / ",VLOOKUP(C57,Startlist!B:H,4,FALSE))</f>
        <v>Sander-Erik Tiits / Fredi Kostikov</v>
      </c>
      <c r="F57" s="205" t="str">
        <f>VLOOKUP(C57,Startlist!B:F,5,FALSE)</f>
        <v>EST</v>
      </c>
      <c r="G57" s="204" t="str">
        <f>VLOOKUP(C57,Startlist!B:H,7,FALSE)</f>
        <v>Ford Fiesta</v>
      </c>
      <c r="H57" s="204" t="str">
        <f>IF(VLOOKUP(C57,Startlist!B:H,6,FALSE)="","",VLOOKUP(C57,Startlist!B:H,6,FALSE))</f>
        <v>TRT Motorsport</v>
      </c>
      <c r="I57" s="206" t="str">
        <f>IF(VLOOKUP(C57,Results!B:O,13,FALSE)="","Retired",VLOOKUP(C57,Results!B:O,13,FALSE))</f>
        <v>29.38,9</v>
      </c>
    </row>
    <row r="58" spans="1:9" ht="15">
      <c r="A58" s="201">
        <f t="shared" si="0"/>
        <v>51</v>
      </c>
      <c r="B58" s="218">
        <f>COUNTIF($D$1:D57,D58)+1</f>
        <v>7</v>
      </c>
      <c r="C58" s="202">
        <v>101</v>
      </c>
      <c r="D58" s="203" t="str">
        <f>VLOOKUP(C58,'Champ Classes'!A:B,2,FALSE)</f>
        <v>2WD-VT</v>
      </c>
      <c r="E58" s="204" t="str">
        <f>CONCATENATE(VLOOKUP(C58,Startlist!B:H,3,FALSE)," / ",VLOOKUP(C58,Startlist!B:H,4,FALSE))</f>
        <v>Toomas Tõnsau / Raido Uesson</v>
      </c>
      <c r="F58" s="205" t="str">
        <f>VLOOKUP(C58,Startlist!B:F,5,FALSE)</f>
        <v>EST</v>
      </c>
      <c r="G58" s="204" t="str">
        <f>VLOOKUP(C58,Startlist!B:H,7,FALSE)</f>
        <v>BMW 318TI</v>
      </c>
      <c r="H58" s="204" t="str">
        <f>IF(VLOOKUP(C58,Startlist!B:H,6,FALSE)="","",VLOOKUP(C58,Startlist!B:H,6,FALSE))</f>
        <v>Märjamaa Rally Team</v>
      </c>
      <c r="I58" s="206" t="str">
        <f>IF(VLOOKUP(C58,Results!B:O,13,FALSE)="","Retired",VLOOKUP(C58,Results!B:O,13,FALSE))</f>
        <v>29.41,2</v>
      </c>
    </row>
    <row r="59" spans="1:9" ht="15">
      <c r="A59" s="201">
        <f t="shared" si="0"/>
        <v>52</v>
      </c>
      <c r="B59" s="218">
        <f>COUNTIF($D$1:D58,D59)+1</f>
        <v>8</v>
      </c>
      <c r="C59" s="202">
        <v>77</v>
      </c>
      <c r="D59" s="203" t="str">
        <f>VLOOKUP(C59,'Champ Classes'!A:B,2,FALSE)</f>
        <v>2WD-SE</v>
      </c>
      <c r="E59" s="204" t="str">
        <f>CONCATENATE(VLOOKUP(C59,Startlist!B:H,3,FALSE)," / ",VLOOKUP(C59,Startlist!B:H,4,FALSE))</f>
        <v>Imre Vanik / Janek Ojala</v>
      </c>
      <c r="F59" s="205" t="str">
        <f>VLOOKUP(C59,Startlist!B:F,5,FALSE)</f>
        <v>EST</v>
      </c>
      <c r="G59" s="204" t="str">
        <f>VLOOKUP(C59,Startlist!B:H,7,FALSE)</f>
        <v>Nissan Sunny</v>
      </c>
      <c r="H59" s="204" t="str">
        <f>IF(VLOOKUP(C59,Startlist!B:H,6,FALSE)="","",VLOOKUP(C59,Startlist!B:H,6,FALSE))</f>
        <v>Vanik Imre</v>
      </c>
      <c r="I59" s="206" t="str">
        <f>IF(VLOOKUP(C59,Results!B:O,13,FALSE)="","Retired",VLOOKUP(C59,Results!B:O,13,FALSE))</f>
        <v>29.45,3</v>
      </c>
    </row>
    <row r="60" spans="1:9" ht="15">
      <c r="A60" s="201">
        <f t="shared" si="0"/>
        <v>53</v>
      </c>
      <c r="B60" s="218">
        <f>COUNTIF($D$1:D59,D60)+1</f>
        <v>5</v>
      </c>
      <c r="C60" s="202">
        <v>23</v>
      </c>
      <c r="D60" s="203" t="str">
        <f>VLOOKUP(C60,'Champ Classes'!A:B,2,FALSE)</f>
        <v>J16</v>
      </c>
      <c r="E60" s="204" t="str">
        <f>CONCATENATE(VLOOKUP(C60,Startlist!B:H,3,FALSE)," / ",VLOOKUP(C60,Startlist!B:H,4,FALSE))</f>
        <v>Jüri Jürisaar / Martin Tomson</v>
      </c>
      <c r="F60" s="205" t="str">
        <f>VLOOKUP(C60,Startlist!B:F,5,FALSE)</f>
        <v>EST</v>
      </c>
      <c r="G60" s="204" t="str">
        <f>VLOOKUP(C60,Startlist!B:H,7,FALSE)</f>
        <v>BMW 316</v>
      </c>
      <c r="H60" s="204" t="str">
        <f>IF(VLOOKUP(C60,Startlist!B:H,6,FALSE)="","",VLOOKUP(C60,Startlist!B:H,6,FALSE))</f>
        <v>Halinga Rally Team</v>
      </c>
      <c r="I60" s="206" t="str">
        <f>IF(VLOOKUP(C60,Results!B:O,13,FALSE)="","Retired",VLOOKUP(C60,Results!B:O,13,FALSE))</f>
        <v>29.53,2</v>
      </c>
    </row>
    <row r="61" spans="1:9" ht="15">
      <c r="A61" s="201">
        <f t="shared" si="0"/>
        <v>54</v>
      </c>
      <c r="B61" s="218">
        <f>COUNTIF($D$1:D60,D61)+1</f>
        <v>2</v>
      </c>
      <c r="C61" s="202">
        <v>80</v>
      </c>
      <c r="D61" s="203" t="str">
        <f>VLOOKUP(C61,'Champ Classes'!A:B,2,FALSE)</f>
        <v>SU</v>
      </c>
      <c r="E61" s="204" t="str">
        <f>CONCATENATE(VLOOKUP(C61,Startlist!B:H,3,FALSE)," / ",VLOOKUP(C61,Startlist!B:H,4,FALSE))</f>
        <v>Rauno Rappu / Ago Eller</v>
      </c>
      <c r="F61" s="205" t="str">
        <f>VLOOKUP(C61,Startlist!B:F,5,FALSE)</f>
        <v>EST</v>
      </c>
      <c r="G61" s="204" t="str">
        <f>VLOOKUP(C61,Startlist!B:H,7,FALSE)</f>
        <v>VAZ 21063</v>
      </c>
      <c r="H61" s="204">
        <f>IF(VLOOKUP(C61,Startlist!B:H,6,FALSE)="","",VLOOKUP(C61,Startlist!B:H,6,FALSE))</f>
      </c>
      <c r="I61" s="206" t="str">
        <f>IF(VLOOKUP(C61,Results!B:O,13,FALSE)="","Retired",VLOOKUP(C61,Results!B:O,13,FALSE))</f>
        <v>29.55,5</v>
      </c>
    </row>
    <row r="62" spans="1:9" ht="15">
      <c r="A62" s="201">
        <f t="shared" si="0"/>
        <v>55</v>
      </c>
      <c r="B62" s="218">
        <f>COUNTIF($D$1:D61,D62)+1</f>
        <v>8</v>
      </c>
      <c r="C62" s="202">
        <v>104</v>
      </c>
      <c r="D62" s="203" t="str">
        <f>VLOOKUP(C62,'Champ Classes'!A:B,2,FALSE)</f>
        <v>2WD-VT</v>
      </c>
      <c r="E62" s="204" t="str">
        <f>CONCATENATE(VLOOKUP(C62,Startlist!B:H,3,FALSE)," / ",VLOOKUP(C62,Startlist!B:H,4,FALSE))</f>
        <v>Jarmo Lige / Sten Kuusik</v>
      </c>
      <c r="F62" s="205" t="str">
        <f>VLOOKUP(C62,Startlist!B:F,5,FALSE)</f>
        <v>EST</v>
      </c>
      <c r="G62" s="204" t="str">
        <f>VLOOKUP(C62,Startlist!B:H,7,FALSE)</f>
        <v>BMW 316ti</v>
      </c>
      <c r="H62" s="204">
        <f>IF(VLOOKUP(C62,Startlist!B:H,6,FALSE)="","",VLOOKUP(C62,Startlist!B:H,6,FALSE))</f>
      </c>
      <c r="I62" s="206" t="str">
        <f>IF(VLOOKUP(C62,Results!B:O,13,FALSE)="","Retired",VLOOKUP(C62,Results!B:O,13,FALSE))</f>
        <v>29.56,2</v>
      </c>
    </row>
    <row r="63" spans="1:9" ht="15">
      <c r="A63" s="201">
        <f t="shared" si="0"/>
        <v>56</v>
      </c>
      <c r="B63" s="218">
        <f>COUNTIF($D$1:D62,D63)+1</f>
        <v>9</v>
      </c>
      <c r="C63" s="202">
        <v>129</v>
      </c>
      <c r="D63" s="203" t="str">
        <f>VLOOKUP(C63,'Champ Classes'!A:B,2,FALSE)</f>
        <v>2WD-VT</v>
      </c>
      <c r="E63" s="204" t="str">
        <f>CONCATENATE(VLOOKUP(C63,Startlist!B:H,3,FALSE)," / ",VLOOKUP(C63,Startlist!B:H,4,FALSE))</f>
        <v>Hardi Link / Morten Raamat</v>
      </c>
      <c r="F63" s="205" t="str">
        <f>VLOOKUP(C63,Startlist!B:F,5,FALSE)</f>
        <v>EST</v>
      </c>
      <c r="G63" s="204" t="str">
        <f>VLOOKUP(C63,Startlist!B:H,7,FALSE)</f>
        <v>BMW 318TI</v>
      </c>
      <c r="H63" s="204" t="str">
        <f>IF(VLOOKUP(C63,Startlist!B:H,6,FALSE)="","",VLOOKUP(C63,Startlist!B:H,6,FALSE))</f>
        <v>Hardi Link</v>
      </c>
      <c r="I63" s="206" t="str">
        <f>IF(VLOOKUP(C63,Results!B:O,13,FALSE)="","Retired",VLOOKUP(C63,Results!B:O,13,FALSE))</f>
        <v>30.04,6</v>
      </c>
    </row>
    <row r="64" spans="1:9" ht="15">
      <c r="A64" s="201">
        <f t="shared" si="0"/>
        <v>57</v>
      </c>
      <c r="B64" s="218">
        <f>COUNTIF($D$1:D63,D64)+1</f>
        <v>10</v>
      </c>
      <c r="C64" s="202">
        <v>116</v>
      </c>
      <c r="D64" s="203" t="str">
        <f>VLOOKUP(C64,'Champ Classes'!A:B,2,FALSE)</f>
        <v>2WD-VT</v>
      </c>
      <c r="E64" s="204" t="str">
        <f>CONCATENATE(VLOOKUP(C64,Startlist!B:H,3,FALSE)," / ",VLOOKUP(C64,Startlist!B:H,4,FALSE))</f>
        <v>Helar Arge / Kristjan Puusepp</v>
      </c>
      <c r="F64" s="205" t="str">
        <f>VLOOKUP(C64,Startlist!B:F,5,FALSE)</f>
        <v>EST</v>
      </c>
      <c r="G64" s="204" t="str">
        <f>VLOOKUP(C64,Startlist!B:H,7,FALSE)</f>
        <v>BMW 318is</v>
      </c>
      <c r="H64" s="204" t="str">
        <f>IF(VLOOKUP(C64,Startlist!B:H,6,FALSE)="","",VLOOKUP(C64,Startlist!B:H,6,FALSE))</f>
        <v>Weekend Racing</v>
      </c>
      <c r="I64" s="206" t="str">
        <f>IF(VLOOKUP(C64,Results!B:O,13,FALSE)="","Retired",VLOOKUP(C64,Results!B:O,13,FALSE))</f>
        <v>30.09,1</v>
      </c>
    </row>
    <row r="65" spans="1:9" ht="15">
      <c r="A65" s="201">
        <f t="shared" si="0"/>
        <v>58</v>
      </c>
      <c r="B65" s="218">
        <f>COUNTIF($D$1:D64,D65)+1</f>
        <v>6</v>
      </c>
      <c r="C65" s="202">
        <v>28</v>
      </c>
      <c r="D65" s="203" t="str">
        <f>VLOOKUP(C65,'Champ Classes'!A:B,2,FALSE)</f>
        <v>J16</v>
      </c>
      <c r="E65" s="204" t="str">
        <f>CONCATENATE(VLOOKUP(C65,Startlist!B:H,3,FALSE)," / ",VLOOKUP(C65,Startlist!B:H,4,FALSE))</f>
        <v>Rainer Raun / Riivo Mesila</v>
      </c>
      <c r="F65" s="205" t="str">
        <f>VLOOKUP(C65,Startlist!B:F,5,FALSE)</f>
        <v>EST</v>
      </c>
      <c r="G65" s="204" t="str">
        <f>VLOOKUP(C65,Startlist!B:H,7,FALSE)</f>
        <v>Honda Civic</v>
      </c>
      <c r="H65" s="204" t="str">
        <f>IF(VLOOKUP(C65,Startlist!B:H,6,FALSE)="","",VLOOKUP(C65,Startlist!B:H,6,FALSE))</f>
        <v>Thule Motorsport</v>
      </c>
      <c r="I65" s="206" t="str">
        <f>IF(VLOOKUP(C65,Results!B:O,13,FALSE)="","Retired",VLOOKUP(C65,Results!B:O,13,FALSE))</f>
        <v>30.13,9</v>
      </c>
    </row>
    <row r="66" spans="1:9" ht="15">
      <c r="A66" s="201">
        <f t="shared" si="0"/>
        <v>59</v>
      </c>
      <c r="B66" s="218">
        <f>COUNTIF($D$1:D65,D66)+1</f>
        <v>7</v>
      </c>
      <c r="C66" s="202">
        <v>27</v>
      </c>
      <c r="D66" s="203" t="str">
        <f>VLOOKUP(C66,'Champ Classes'!A:B,2,FALSE)</f>
        <v>J16</v>
      </c>
      <c r="E66" s="204" t="str">
        <f>CONCATENATE(VLOOKUP(C66,Startlist!B:H,3,FALSE)," / ",VLOOKUP(C66,Startlist!B:H,4,FALSE))</f>
        <v>Lukas Leivat / Laur Merisalu</v>
      </c>
      <c r="F66" s="205" t="str">
        <f>VLOOKUP(C66,Startlist!B:F,5,FALSE)</f>
        <v>EST</v>
      </c>
      <c r="G66" s="204" t="str">
        <f>VLOOKUP(C66,Startlist!B:H,7,FALSE)</f>
        <v>Ford Fiesta</v>
      </c>
      <c r="H66" s="204" t="str">
        <f>IF(VLOOKUP(C66,Startlist!B:H,6,FALSE)="","",VLOOKUP(C66,Startlist!B:H,6,FALSE))</f>
        <v>HT Motorsport</v>
      </c>
      <c r="I66" s="206" t="str">
        <f>IF(VLOOKUP(C66,Results!B:O,13,FALSE)="","Retired",VLOOKUP(C66,Results!B:O,13,FALSE))</f>
        <v>30.18,8</v>
      </c>
    </row>
    <row r="67" spans="1:9" ht="15">
      <c r="A67" s="201">
        <f t="shared" si="0"/>
        <v>60</v>
      </c>
      <c r="B67" s="218">
        <f>COUNTIF($D$1:D66,D67)+1</f>
        <v>9</v>
      </c>
      <c r="C67" s="202">
        <v>110</v>
      </c>
      <c r="D67" s="203" t="str">
        <f>VLOOKUP(C67,'Champ Classes'!A:B,2,FALSE)</f>
        <v>2WD-SE</v>
      </c>
      <c r="E67" s="204" t="str">
        <f>CONCATENATE(VLOOKUP(C67,Startlist!B:H,3,FALSE)," / ",VLOOKUP(C67,Startlist!B:H,4,FALSE))</f>
        <v>Romet Liiv / Sander Liiv</v>
      </c>
      <c r="F67" s="205" t="str">
        <f>VLOOKUP(C67,Startlist!B:F,5,FALSE)</f>
        <v>EST</v>
      </c>
      <c r="G67" s="204" t="str">
        <f>VLOOKUP(C67,Startlist!B:H,7,FALSE)</f>
        <v>Honda Civic Type-R</v>
      </c>
      <c r="H67" s="204" t="str">
        <f>IF(VLOOKUP(C67,Startlist!B:H,6,FALSE)="","",VLOOKUP(C67,Startlist!B:H,6,FALSE))</f>
        <v>Romet Liiv</v>
      </c>
      <c r="I67" s="206" t="str">
        <f>IF(VLOOKUP(C67,Results!B:O,13,FALSE)="","Retired",VLOOKUP(C67,Results!B:O,13,FALSE))</f>
        <v>30.19,7</v>
      </c>
    </row>
    <row r="68" spans="1:9" ht="15">
      <c r="A68" s="201">
        <f t="shared" si="0"/>
        <v>61</v>
      </c>
      <c r="B68" s="218">
        <f>COUNTIF($D$1:D67,D68)+1</f>
        <v>1</v>
      </c>
      <c r="C68" s="202">
        <v>140</v>
      </c>
      <c r="D68" s="203" t="str">
        <f>VLOOKUP(C68,'Champ Classes'!A:B,2,FALSE)</f>
        <v>2WD-Sport</v>
      </c>
      <c r="E68" s="204" t="str">
        <f>CONCATENATE(VLOOKUP(C68,Startlist!B:H,3,FALSE)," / ",VLOOKUP(C68,Startlist!B:H,4,FALSE))</f>
        <v>Kristo Kruuser / Priit Kruuser</v>
      </c>
      <c r="F68" s="205" t="str">
        <f>VLOOKUP(C68,Startlist!B:F,5,FALSE)</f>
        <v>EST</v>
      </c>
      <c r="G68" s="204" t="str">
        <f>VLOOKUP(C68,Startlist!B:H,7,FALSE)</f>
        <v>BMW M3</v>
      </c>
      <c r="H68" s="204" t="str">
        <f>IF(VLOOKUP(C68,Startlist!B:H,6,FALSE)="","",VLOOKUP(C68,Startlist!B:H,6,FALSE))</f>
        <v>Pihtla RT</v>
      </c>
      <c r="I68" s="206" t="str">
        <f>IF(VLOOKUP(C68,Results!B:O,13,FALSE)="","Retired",VLOOKUP(C68,Results!B:O,13,FALSE))</f>
        <v>30.20,5</v>
      </c>
    </row>
    <row r="69" spans="1:9" ht="15">
      <c r="A69" s="201">
        <f t="shared" si="0"/>
        <v>62</v>
      </c>
      <c r="B69" s="218">
        <f>COUNTIF($D$1:D68,D69)+1</f>
        <v>1</v>
      </c>
      <c r="C69" s="202">
        <v>121</v>
      </c>
      <c r="D69" s="203" t="str">
        <f>VLOOKUP(C69,'Champ Classes'!A:B,2,FALSE)</f>
        <v>Naised</v>
      </c>
      <c r="E69" s="204" t="str">
        <f>CONCATENATE(VLOOKUP(C69,Startlist!B:H,3,FALSE)," / ",VLOOKUP(C69,Startlist!B:H,4,FALSE))</f>
        <v>Kärolis Kungla / Kristjan Tahvinov</v>
      </c>
      <c r="F69" s="205" t="str">
        <f>VLOOKUP(C69,Startlist!B:F,5,FALSE)</f>
        <v>EST</v>
      </c>
      <c r="G69" s="204" t="str">
        <f>VLOOKUP(C69,Startlist!B:H,7,FALSE)</f>
        <v>VW Golf</v>
      </c>
      <c r="H69" s="204" t="str">
        <f>IF(VLOOKUP(C69,Startlist!B:H,6,FALSE)="","",VLOOKUP(C69,Startlist!B:H,6,FALSE))</f>
        <v>Kärolis Kungla</v>
      </c>
      <c r="I69" s="206" t="str">
        <f>IF(VLOOKUP(C69,Results!B:O,13,FALSE)="","Retired",VLOOKUP(C69,Results!B:O,13,FALSE))</f>
        <v>30.29,5</v>
      </c>
    </row>
    <row r="70" spans="1:9" ht="15">
      <c r="A70" s="201">
        <f t="shared" si="0"/>
        <v>63</v>
      </c>
      <c r="B70" s="218">
        <f>COUNTIF($D$1:D69,D70)+1</f>
        <v>8</v>
      </c>
      <c r="C70" s="202">
        <v>3</v>
      </c>
      <c r="D70" s="203" t="str">
        <f>VLOOKUP(C70,'Champ Classes'!A:B,2,FALSE)</f>
        <v>J16</v>
      </c>
      <c r="E70" s="204" t="str">
        <f>CONCATENATE(VLOOKUP(C70,Startlist!B:H,3,FALSE)," / ",VLOOKUP(C70,Startlist!B:H,4,FALSE))</f>
        <v>Mattias Aivo Karik / Jaanus Hõbemägi</v>
      </c>
      <c r="F70" s="205" t="str">
        <f>VLOOKUP(C70,Startlist!B:F,5,FALSE)</f>
        <v>EST</v>
      </c>
      <c r="G70" s="204" t="str">
        <f>VLOOKUP(C70,Startlist!B:H,7,FALSE)</f>
        <v>Toyota Yaris</v>
      </c>
      <c r="H70" s="204" t="str">
        <f>IF(VLOOKUP(C70,Startlist!B:H,6,FALSE)="","",VLOOKUP(C70,Startlist!B:H,6,FALSE))</f>
        <v>Hõbemägi Motorsport</v>
      </c>
      <c r="I70" s="206" t="str">
        <f>IF(VLOOKUP(C70,Results!B:O,13,FALSE)="","Retired",VLOOKUP(C70,Results!B:O,13,FALSE))</f>
        <v>30.30,0</v>
      </c>
    </row>
    <row r="71" spans="1:9" ht="15">
      <c r="A71" s="201">
        <f t="shared" si="0"/>
        <v>64</v>
      </c>
      <c r="B71" s="218">
        <f>COUNTIF($D$1:D70,D71)+1</f>
        <v>2</v>
      </c>
      <c r="C71" s="202">
        <v>122</v>
      </c>
      <c r="D71" s="203" t="str">
        <f>VLOOKUP(C71,'Champ Classes'!A:B,2,FALSE)</f>
        <v>Naised</v>
      </c>
      <c r="E71" s="204" t="str">
        <f>CONCATENATE(VLOOKUP(C71,Startlist!B:H,3,FALSE)," / ",VLOOKUP(C71,Startlist!B:H,4,FALSE))</f>
        <v>Mirell Hintser / Alo Hintser</v>
      </c>
      <c r="F71" s="205" t="str">
        <f>VLOOKUP(C71,Startlist!B:F,5,FALSE)</f>
        <v>EST</v>
      </c>
      <c r="G71" s="204" t="str">
        <f>VLOOKUP(C71,Startlist!B:H,7,FALSE)</f>
        <v>Mitsubishi Colt</v>
      </c>
      <c r="H71" s="204">
        <f>IF(VLOOKUP(C71,Startlist!B:H,6,FALSE)="","",VLOOKUP(C71,Startlist!B:H,6,FALSE))</f>
      </c>
      <c r="I71" s="206" t="str">
        <f>IF(VLOOKUP(C71,Results!B:O,13,FALSE)="","Retired",VLOOKUP(C71,Results!B:O,13,FALSE))</f>
        <v>30.30,4</v>
      </c>
    </row>
    <row r="72" spans="1:9" ht="15">
      <c r="A72" s="201">
        <f t="shared" si="0"/>
        <v>65</v>
      </c>
      <c r="B72" s="218">
        <f>COUNTIF($D$1:D71,D72)+1</f>
        <v>10</v>
      </c>
      <c r="C72" s="202">
        <v>123</v>
      </c>
      <c r="D72" s="203" t="str">
        <f>VLOOKUP(C72,'Champ Classes'!A:B,2,FALSE)</f>
        <v>2WD-SE</v>
      </c>
      <c r="E72" s="204" t="str">
        <f>CONCATENATE(VLOOKUP(C72,Startlist!B:H,3,FALSE)," / ",VLOOKUP(C72,Startlist!B:H,4,FALSE))</f>
        <v>Eero Sillandi / Andreas Liiv</v>
      </c>
      <c r="F72" s="205" t="str">
        <f>VLOOKUP(C72,Startlist!B:F,5,FALSE)</f>
        <v>EST</v>
      </c>
      <c r="G72" s="204" t="str">
        <f>VLOOKUP(C72,Startlist!B:H,7,FALSE)</f>
        <v>Honda Civic</v>
      </c>
      <c r="H72" s="204" t="str">
        <f>IF(VLOOKUP(C72,Startlist!B:H,6,FALSE)="","",VLOOKUP(C72,Startlist!B:H,6,FALSE))</f>
        <v>Eero Sillandi</v>
      </c>
      <c r="I72" s="206" t="str">
        <f>IF(VLOOKUP(C72,Results!B:O,13,FALSE)="","Retired",VLOOKUP(C72,Results!B:O,13,FALSE))</f>
        <v>30.36,8</v>
      </c>
    </row>
    <row r="73" spans="1:9" ht="15">
      <c r="A73" s="201">
        <f t="shared" si="0"/>
        <v>66</v>
      </c>
      <c r="B73" s="218">
        <f>COUNTIF($D$1:D72,D73)+1</f>
        <v>6</v>
      </c>
      <c r="C73" s="202">
        <v>31</v>
      </c>
      <c r="D73" s="203" t="str">
        <f>VLOOKUP(C73,'Champ Classes'!A:B,2,FALSE)</f>
        <v>J18</v>
      </c>
      <c r="E73" s="204" t="str">
        <f>CONCATENATE(VLOOKUP(C73,Startlist!B:H,3,FALSE)," / ",VLOOKUP(C73,Startlist!B:H,4,FALSE))</f>
        <v>Esmar-Arnold Unt / Sulev Sarv</v>
      </c>
      <c r="F73" s="205" t="str">
        <f>VLOOKUP(C73,Startlist!B:F,5,FALSE)</f>
        <v>EST</v>
      </c>
      <c r="G73" s="204" t="str">
        <f>VLOOKUP(C73,Startlist!B:H,7,FALSE)</f>
        <v>Honda Civic</v>
      </c>
      <c r="H73" s="204" t="str">
        <f>IF(VLOOKUP(C73,Startlist!B:H,6,FALSE)="","",VLOOKUP(C73,Startlist!B:H,6,FALSE))</f>
        <v>Apex Racing</v>
      </c>
      <c r="I73" s="206" t="str">
        <f>IF(VLOOKUP(C73,Results!B:O,13,FALSE)="","Retired",VLOOKUP(C73,Results!B:O,13,FALSE))</f>
        <v>30.38,2</v>
      </c>
    </row>
    <row r="74" spans="1:9" ht="15">
      <c r="A74" s="201">
        <f aca="true" t="shared" si="1" ref="A74:A100">A73+1</f>
        <v>67</v>
      </c>
      <c r="B74" s="218">
        <f>COUNTIF($D$1:D73,D74)+1</f>
        <v>8</v>
      </c>
      <c r="C74" s="202">
        <v>43</v>
      </c>
      <c r="D74" s="203" t="str">
        <f>VLOOKUP(C74,'Champ Classes'!A:B,2,FALSE)</f>
        <v>4WD</v>
      </c>
      <c r="E74" s="204" t="str">
        <f>CONCATENATE(VLOOKUP(C74,Startlist!B:H,3,FALSE)," / ",VLOOKUP(C74,Startlist!B:H,4,FALSE))</f>
        <v>Kristo Kodas / Tõnis Tagel</v>
      </c>
      <c r="F74" s="205" t="str">
        <f>VLOOKUP(C74,Startlist!B:F,5,FALSE)</f>
        <v>EST</v>
      </c>
      <c r="G74" s="204" t="str">
        <f>VLOOKUP(C74,Startlist!B:H,7,FALSE)</f>
        <v>Audi A3</v>
      </c>
      <c r="H74" s="204" t="str">
        <f>IF(VLOOKUP(C74,Startlist!B:H,6,FALSE)="","",VLOOKUP(C74,Startlist!B:H,6,FALSE))</f>
        <v>Kristo Kodas</v>
      </c>
      <c r="I74" s="206" t="str">
        <f>IF(VLOOKUP(C74,Results!B:O,13,FALSE)="","Retired",VLOOKUP(C74,Results!B:O,13,FALSE))</f>
        <v>30.45,2</v>
      </c>
    </row>
    <row r="75" spans="1:9" ht="15">
      <c r="A75" s="201">
        <f t="shared" si="1"/>
        <v>68</v>
      </c>
      <c r="B75" s="218">
        <f>COUNTIF($D$1:D74,D75)+1</f>
        <v>9</v>
      </c>
      <c r="C75" s="202">
        <v>26</v>
      </c>
      <c r="D75" s="203" t="str">
        <f>VLOOKUP(C75,'Champ Classes'!A:B,2,FALSE)</f>
        <v>J16</v>
      </c>
      <c r="E75" s="204" t="str">
        <f>CONCATENATE(VLOOKUP(C75,Startlist!B:H,3,FALSE)," / ",VLOOKUP(C75,Startlist!B:H,4,FALSE))</f>
        <v>Henry Tegova / Rainis Raidma</v>
      </c>
      <c r="F75" s="205" t="str">
        <f>VLOOKUP(C75,Startlist!B:F,5,FALSE)</f>
        <v>EST</v>
      </c>
      <c r="G75" s="204" t="str">
        <f>VLOOKUP(C75,Startlist!B:H,7,FALSE)</f>
        <v>Ford Fiesta</v>
      </c>
      <c r="H75" s="204" t="str">
        <f>IF(VLOOKUP(C75,Startlist!B:H,6,FALSE)="","",VLOOKUP(C75,Startlist!B:H,6,FALSE))</f>
        <v>HT Racing</v>
      </c>
      <c r="I75" s="206" t="str">
        <f>IF(VLOOKUP(C75,Results!B:O,13,FALSE)="","Retired",VLOOKUP(C75,Results!B:O,13,FALSE))</f>
        <v>30.47,0</v>
      </c>
    </row>
    <row r="76" spans="1:9" ht="15">
      <c r="A76" s="201">
        <f t="shared" si="1"/>
        <v>69</v>
      </c>
      <c r="B76" s="218">
        <f>COUNTIF($D$1:D75,D76)+1</f>
        <v>14</v>
      </c>
      <c r="C76" s="202">
        <v>115</v>
      </c>
      <c r="D76" s="203" t="str">
        <f>VLOOKUP(C76,'Champ Classes'!A:B,2,FALSE)</f>
        <v>2WD-ST</v>
      </c>
      <c r="E76" s="204" t="str">
        <f>CONCATENATE(VLOOKUP(C76,Startlist!B:H,3,FALSE)," / ",VLOOKUP(C76,Startlist!B:H,4,FALSE))</f>
        <v>Janar Eelmaa / Martin Arula</v>
      </c>
      <c r="F76" s="205" t="str">
        <f>VLOOKUP(C76,Startlist!B:F,5,FALSE)</f>
        <v>EST</v>
      </c>
      <c r="G76" s="204" t="str">
        <f>VLOOKUP(C76,Startlist!B:H,7,FALSE)</f>
        <v>BMW 325TI</v>
      </c>
      <c r="H76" s="204" t="str">
        <f>IF(VLOOKUP(C76,Startlist!B:H,6,FALSE)="","",VLOOKUP(C76,Startlist!B:H,6,FALSE))</f>
        <v>Kiired ja Tihased</v>
      </c>
      <c r="I76" s="206" t="str">
        <f>IF(VLOOKUP(C76,Results!B:O,13,FALSE)="","Retired",VLOOKUP(C76,Results!B:O,13,FALSE))</f>
        <v>30.48,0</v>
      </c>
    </row>
    <row r="77" spans="1:9" ht="15">
      <c r="A77" s="201">
        <f t="shared" si="1"/>
        <v>70</v>
      </c>
      <c r="B77" s="218">
        <f>COUNTIF($D$1:D76,D77)+1</f>
        <v>10</v>
      </c>
      <c r="C77" s="202">
        <v>21</v>
      </c>
      <c r="D77" s="203" t="str">
        <f>VLOOKUP(C77,'Champ Classes'!A:B,2,FALSE)</f>
        <v>J16</v>
      </c>
      <c r="E77" s="204" t="str">
        <f>CONCATENATE(VLOOKUP(C77,Startlist!B:H,3,FALSE)," / ",VLOOKUP(C77,Startlist!B:H,4,FALSE))</f>
        <v>Sebastian Kukk / Argo Kukk</v>
      </c>
      <c r="F77" s="205" t="str">
        <f>VLOOKUP(C77,Startlist!B:F,5,FALSE)</f>
        <v>EST</v>
      </c>
      <c r="G77" s="204" t="str">
        <f>VLOOKUP(C77,Startlist!B:H,7,FALSE)</f>
        <v>Ford Fiesta R1</v>
      </c>
      <c r="H77" s="204" t="str">
        <f>IF(VLOOKUP(C77,Startlist!B:H,6,FALSE)="","",VLOOKUP(C77,Startlist!B:H,6,FALSE))</f>
        <v>ProVan Motorsport</v>
      </c>
      <c r="I77" s="206" t="str">
        <f>IF(VLOOKUP(C77,Results!B:O,13,FALSE)="","Retired",VLOOKUP(C77,Results!B:O,13,FALSE))</f>
        <v>31.01,9</v>
      </c>
    </row>
    <row r="78" spans="1:9" ht="15">
      <c r="A78" s="201">
        <f t="shared" si="1"/>
        <v>71</v>
      </c>
      <c r="B78" s="218">
        <f>COUNTIF($D$1:D77,D78)+1</f>
        <v>8</v>
      </c>
      <c r="C78" s="202">
        <v>113</v>
      </c>
      <c r="D78" s="203" t="str">
        <f>VLOOKUP(C78,'Champ Classes'!A:B,2,FALSE)</f>
        <v>2WD-VE</v>
      </c>
      <c r="E78" s="204" t="str">
        <f>CONCATENATE(VLOOKUP(C78,Startlist!B:H,3,FALSE)," / ",VLOOKUP(C78,Startlist!B:H,4,FALSE))</f>
        <v>Kaido Märss / Andrus Sipelgas</v>
      </c>
      <c r="F78" s="205" t="str">
        <f>VLOOKUP(C78,Startlist!B:F,5,FALSE)</f>
        <v>EST</v>
      </c>
      <c r="G78" s="204" t="str">
        <f>VLOOKUP(C78,Startlist!B:H,7,FALSE)</f>
        <v>VW Golf</v>
      </c>
      <c r="H78" s="204">
        <f>IF(VLOOKUP(C78,Startlist!B:H,6,FALSE)="","",VLOOKUP(C78,Startlist!B:H,6,FALSE))</f>
      </c>
      <c r="I78" s="206" t="str">
        <f>IF(VLOOKUP(C78,Results!B:O,13,FALSE)="","Retired",VLOOKUP(C78,Results!B:O,13,FALSE))</f>
        <v>31.05,4</v>
      </c>
    </row>
    <row r="79" spans="1:9" ht="15">
      <c r="A79" s="201">
        <f t="shared" si="1"/>
        <v>72</v>
      </c>
      <c r="B79" s="218">
        <f>COUNTIF($D$1:D78,D79)+1</f>
        <v>9</v>
      </c>
      <c r="C79" s="202">
        <v>99</v>
      </c>
      <c r="D79" s="203" t="str">
        <f>VLOOKUP(C79,'Champ Classes'!A:B,2,FALSE)</f>
        <v>2WD-VE</v>
      </c>
      <c r="E79" s="204" t="str">
        <f>CONCATENATE(VLOOKUP(C79,Startlist!B:H,3,FALSE)," / ",VLOOKUP(C79,Startlist!B:H,4,FALSE))</f>
        <v>Juhan Oks / Vahur Mägi</v>
      </c>
      <c r="F79" s="205" t="str">
        <f>VLOOKUP(C79,Startlist!B:F,5,FALSE)</f>
        <v>EST</v>
      </c>
      <c r="G79" s="204" t="str">
        <f>VLOOKUP(C79,Startlist!B:H,7,FALSE)</f>
        <v>Toyota Corolla</v>
      </c>
      <c r="H79" s="204" t="str">
        <f>IF(VLOOKUP(C79,Startlist!B:H,6,FALSE)="","",VLOOKUP(C79,Startlist!B:H,6,FALSE))</f>
        <v>Rehvidpluss</v>
      </c>
      <c r="I79" s="206" t="str">
        <f>IF(VLOOKUP(C79,Results!B:O,13,FALSE)="","Retired",VLOOKUP(C79,Results!B:O,13,FALSE))</f>
        <v>31.09,5</v>
      </c>
    </row>
    <row r="80" spans="1:9" ht="15">
      <c r="A80" s="201">
        <f t="shared" si="1"/>
        <v>73</v>
      </c>
      <c r="B80" s="218">
        <f>COUNTIF($D$1:D79,D80)+1</f>
        <v>11</v>
      </c>
      <c r="C80" s="202">
        <v>16</v>
      </c>
      <c r="D80" s="203" t="str">
        <f>VLOOKUP(C80,'Champ Classes'!A:B,2,FALSE)</f>
        <v>J16</v>
      </c>
      <c r="E80" s="204" t="str">
        <f>CONCATENATE(VLOOKUP(C80,Startlist!B:H,3,FALSE)," / ",VLOOKUP(C80,Startlist!B:H,4,FALSE))</f>
        <v>Marten Meindorf / Sten Kiilberg</v>
      </c>
      <c r="F80" s="205" t="str">
        <f>VLOOKUP(C80,Startlist!B:F,5,FALSE)</f>
        <v>EST</v>
      </c>
      <c r="G80" s="204" t="str">
        <f>VLOOKUP(C80,Startlist!B:H,7,FALSE)</f>
        <v>Peugeot 206</v>
      </c>
      <c r="H80" s="204" t="str">
        <f>IF(VLOOKUP(C80,Startlist!B:H,6,FALSE)="","",VLOOKUP(C80,Startlist!B:H,6,FALSE))</f>
        <v>Marten Meindorf</v>
      </c>
      <c r="I80" s="206" t="str">
        <f>IF(VLOOKUP(C80,Results!B:O,13,FALSE)="","Retired",VLOOKUP(C80,Results!B:O,13,FALSE))</f>
        <v>31.11,3</v>
      </c>
    </row>
    <row r="81" spans="1:9" ht="15">
      <c r="A81" s="201">
        <f t="shared" si="1"/>
        <v>74</v>
      </c>
      <c r="B81" s="218">
        <f>COUNTIF($D$1:D80,D81)+1</f>
        <v>3</v>
      </c>
      <c r="C81" s="202">
        <v>98</v>
      </c>
      <c r="D81" s="203" t="str">
        <f>VLOOKUP(C81,'Champ Classes'!A:B,2,FALSE)</f>
        <v>Naised</v>
      </c>
      <c r="E81" s="204" t="str">
        <f>CONCATENATE(VLOOKUP(C81,Startlist!B:H,3,FALSE)," / ",VLOOKUP(C81,Startlist!B:H,4,FALSE))</f>
        <v>Aira Lepp / Aneta Liik</v>
      </c>
      <c r="F81" s="205" t="str">
        <f>VLOOKUP(C81,Startlist!B:F,5,FALSE)</f>
        <v>EST</v>
      </c>
      <c r="G81" s="204" t="str">
        <f>VLOOKUP(C81,Startlist!B:H,7,FALSE)</f>
        <v>Nissan Sunny</v>
      </c>
      <c r="H81" s="204" t="str">
        <f>IF(VLOOKUP(C81,Startlist!B:H,6,FALSE)="","",VLOOKUP(C81,Startlist!B:H,6,FALSE))</f>
        <v>Thule Motorsport</v>
      </c>
      <c r="I81" s="206" t="str">
        <f>IF(VLOOKUP(C81,Results!B:O,13,FALSE)="","Retired",VLOOKUP(C81,Results!B:O,13,FALSE))</f>
        <v>31.19,6</v>
      </c>
    </row>
    <row r="82" spans="1:9" ht="15">
      <c r="A82" s="201">
        <f t="shared" si="1"/>
        <v>75</v>
      </c>
      <c r="B82" s="218">
        <f>COUNTIF($D$1:D81,D82)+1</f>
        <v>10</v>
      </c>
      <c r="C82" s="202">
        <v>126</v>
      </c>
      <c r="D82" s="203" t="str">
        <f>VLOOKUP(C82,'Champ Classes'!A:B,2,FALSE)</f>
        <v>2WD-VE</v>
      </c>
      <c r="E82" s="204" t="str">
        <f>CONCATENATE(VLOOKUP(C82,Startlist!B:H,3,FALSE)," / ",VLOOKUP(C82,Startlist!B:H,4,FALSE))</f>
        <v>Arles Suuster / Virgo Suman</v>
      </c>
      <c r="F82" s="205" t="str">
        <f>VLOOKUP(C82,Startlist!B:F,5,FALSE)</f>
        <v>EST</v>
      </c>
      <c r="G82" s="204" t="str">
        <f>VLOOKUP(C82,Startlist!B:H,7,FALSE)</f>
        <v>Honda Civic</v>
      </c>
      <c r="H82" s="204" t="str">
        <f>IF(VLOOKUP(C82,Startlist!B:H,6,FALSE)="","",VLOOKUP(C82,Startlist!B:H,6,FALSE))</f>
        <v>AV Racing</v>
      </c>
      <c r="I82" s="206" t="str">
        <f>IF(VLOOKUP(C82,Results!B:O,13,FALSE)="","Retired",VLOOKUP(C82,Results!B:O,13,FALSE))</f>
        <v>31.26,6</v>
      </c>
    </row>
    <row r="83" spans="1:9" ht="15">
      <c r="A83" s="201">
        <f t="shared" si="1"/>
        <v>76</v>
      </c>
      <c r="B83" s="218">
        <f>COUNTIF($D$1:D82,D83)+1</f>
        <v>12</v>
      </c>
      <c r="C83" s="202">
        <v>24</v>
      </c>
      <c r="D83" s="203" t="str">
        <f>VLOOKUP(C83,'Champ Classes'!A:B,2,FALSE)</f>
        <v>J16</v>
      </c>
      <c r="E83" s="204" t="str">
        <f>CONCATENATE(VLOOKUP(C83,Startlist!B:H,3,FALSE)," / ",VLOOKUP(C83,Startlist!B:H,4,FALSE))</f>
        <v>Mirek Matikainen / Taavo Lauk</v>
      </c>
      <c r="F83" s="205" t="str">
        <f>VLOOKUP(C83,Startlist!B:F,5,FALSE)</f>
        <v>EST</v>
      </c>
      <c r="G83" s="204" t="str">
        <f>VLOOKUP(C83,Startlist!B:H,7,FALSE)</f>
        <v>Ford Fiesta</v>
      </c>
      <c r="H83" s="204">
        <f>IF(VLOOKUP(C83,Startlist!B:H,6,FALSE)="","",VLOOKUP(C83,Startlist!B:H,6,FALSE))</f>
      </c>
      <c r="I83" s="206" t="str">
        <f>IF(VLOOKUP(C83,Results!B:O,13,FALSE)="","Retired",VLOOKUP(C83,Results!B:O,13,FALSE))</f>
        <v>31.30,6</v>
      </c>
    </row>
    <row r="84" spans="1:9" ht="15">
      <c r="A84" s="201">
        <f t="shared" si="1"/>
        <v>77</v>
      </c>
      <c r="B84" s="218">
        <f>COUNTIF($D$1:D83,D84)+1</f>
        <v>4</v>
      </c>
      <c r="C84" s="202">
        <v>87</v>
      </c>
      <c r="D84" s="203" t="str">
        <f>VLOOKUP(C84,'Champ Classes'!A:B,2,FALSE)</f>
        <v>Naised</v>
      </c>
      <c r="E84" s="204" t="str">
        <f>CONCATENATE(VLOOKUP(C84,Startlist!B:H,3,FALSE)," / ",VLOOKUP(C84,Startlist!B:H,4,FALSE))</f>
        <v>Triinu Tammel / Karoliina Tammel</v>
      </c>
      <c r="F84" s="205" t="str">
        <f>VLOOKUP(C84,Startlist!B:F,5,FALSE)</f>
        <v>EST</v>
      </c>
      <c r="G84" s="204" t="str">
        <f>VLOOKUP(C84,Startlist!B:H,7,FALSE)</f>
        <v>Ford Fiesta</v>
      </c>
      <c r="H84" s="204" t="str">
        <f>IF(VLOOKUP(C84,Startlist!B:H,6,FALSE)="","",VLOOKUP(C84,Startlist!B:H,6,FALSE))</f>
        <v>Thule Motorsport</v>
      </c>
      <c r="I84" s="206" t="str">
        <f>IF(VLOOKUP(C84,Results!B:O,13,FALSE)="","Retired",VLOOKUP(C84,Results!B:O,13,FALSE))</f>
        <v>31.30,6</v>
      </c>
    </row>
    <row r="85" spans="1:9" ht="15">
      <c r="A85" s="201">
        <f t="shared" si="1"/>
        <v>78</v>
      </c>
      <c r="B85" s="218">
        <f>COUNTIF($D$1:D84,D85)+1</f>
        <v>11</v>
      </c>
      <c r="C85" s="202">
        <v>106</v>
      </c>
      <c r="D85" s="203" t="str">
        <f>VLOOKUP(C85,'Champ Classes'!A:B,2,FALSE)</f>
        <v>2WD-VE</v>
      </c>
      <c r="E85" s="204" t="str">
        <f>CONCATENATE(VLOOKUP(C85,Startlist!B:H,3,FALSE)," / ",VLOOKUP(C85,Startlist!B:H,4,FALSE))</f>
        <v>Raido Värik / Margus Havik</v>
      </c>
      <c r="F85" s="205" t="str">
        <f>VLOOKUP(C85,Startlist!B:F,5,FALSE)</f>
        <v>EST</v>
      </c>
      <c r="G85" s="204" t="str">
        <f>VLOOKUP(C85,Startlist!B:H,7,FALSE)</f>
        <v>Toyota Yaris</v>
      </c>
      <c r="H85" s="204" t="str">
        <f>IF(VLOOKUP(C85,Startlist!B:H,6,FALSE)="","",VLOOKUP(C85,Startlist!B:H,6,FALSE))</f>
        <v>Raido Värik</v>
      </c>
      <c r="I85" s="206" t="str">
        <f>IF(VLOOKUP(C85,Results!B:O,13,FALSE)="","Retired",VLOOKUP(C85,Results!B:O,13,FALSE))</f>
        <v>31.45,9</v>
      </c>
    </row>
    <row r="86" spans="1:9" ht="15">
      <c r="A86" s="201">
        <f t="shared" si="1"/>
        <v>79</v>
      </c>
      <c r="B86" s="218">
        <f>COUNTIF($D$1:D85,D86)+1</f>
        <v>3</v>
      </c>
      <c r="C86" s="202">
        <v>71</v>
      </c>
      <c r="D86" s="203" t="str">
        <f>VLOOKUP(C86,'Champ Classes'!A:B,2,FALSE)</f>
        <v>SU</v>
      </c>
      <c r="E86" s="204" t="str">
        <f>CONCATENATE(VLOOKUP(C86,Startlist!B:H,3,FALSE)," / ",VLOOKUP(C86,Startlist!B:H,4,FALSE))</f>
        <v>Martin Jaanus / Karel Shuman</v>
      </c>
      <c r="F86" s="205" t="str">
        <f>VLOOKUP(C86,Startlist!B:F,5,FALSE)</f>
        <v>EST</v>
      </c>
      <c r="G86" s="204" t="str">
        <f>VLOOKUP(C86,Startlist!B:H,7,FALSE)</f>
        <v>VAZ 2101</v>
      </c>
      <c r="H86" s="204" t="str">
        <f>IF(VLOOKUP(C86,Startlist!B:H,6,FALSE)="","",VLOOKUP(C86,Startlist!B:H,6,FALSE))</f>
        <v>CMK Racing Team</v>
      </c>
      <c r="I86" s="206" t="str">
        <f>IF(VLOOKUP(C86,Results!B:O,13,FALSE)="","Retired",VLOOKUP(C86,Results!B:O,13,FALSE))</f>
        <v>32.01,8</v>
      </c>
    </row>
    <row r="87" spans="1:9" ht="15">
      <c r="A87" s="201">
        <f t="shared" si="1"/>
        <v>80</v>
      </c>
      <c r="B87" s="218">
        <f>COUNTIF($D$1:D86,D87)+1</f>
        <v>13</v>
      </c>
      <c r="C87" s="202">
        <v>1</v>
      </c>
      <c r="D87" s="203" t="str">
        <f>VLOOKUP(C87,'Champ Classes'!A:B,2,FALSE)</f>
        <v>J16</v>
      </c>
      <c r="E87" s="204" t="str">
        <f>CONCATENATE(VLOOKUP(C87,Startlist!B:H,3,FALSE)," / ",VLOOKUP(C87,Startlist!B:H,4,FALSE))</f>
        <v>Robin Roose / Kristjan Koik</v>
      </c>
      <c r="F87" s="205" t="str">
        <f>VLOOKUP(C87,Startlist!B:F,5,FALSE)</f>
        <v>EST</v>
      </c>
      <c r="G87" s="204" t="str">
        <f>VLOOKUP(C87,Startlist!B:H,7,FALSE)</f>
        <v>Audi A3</v>
      </c>
      <c r="H87" s="204">
        <f>IF(VLOOKUP(C87,Startlist!B:H,6,FALSE)="","",VLOOKUP(C87,Startlist!B:H,6,FALSE))</f>
      </c>
      <c r="I87" s="206" t="str">
        <f>IF(VLOOKUP(C87,Results!B:O,13,FALSE)="","Retired",VLOOKUP(C87,Results!B:O,13,FALSE))</f>
        <v>32.09,8</v>
      </c>
    </row>
    <row r="88" spans="1:9" ht="15">
      <c r="A88" s="201">
        <f t="shared" si="1"/>
        <v>81</v>
      </c>
      <c r="B88" s="218">
        <f>COUNTIF($D$1:D87,D88)+1</f>
        <v>14</v>
      </c>
      <c r="C88" s="202">
        <v>9</v>
      </c>
      <c r="D88" s="203" t="str">
        <f>VLOOKUP(C88,'Champ Classes'!A:B,2,FALSE)</f>
        <v>J16</v>
      </c>
      <c r="E88" s="204" t="str">
        <f>CONCATENATE(VLOOKUP(C88,Startlist!B:H,3,FALSE)," / ",VLOOKUP(C88,Startlist!B:H,4,FALSE))</f>
        <v>Sander Mõik / Gert Virves</v>
      </c>
      <c r="F88" s="205" t="str">
        <f>VLOOKUP(C88,Startlist!B:F,5,FALSE)</f>
        <v>EST</v>
      </c>
      <c r="G88" s="204" t="str">
        <f>VLOOKUP(C88,Startlist!B:H,7,FALSE)</f>
        <v>Ford Fiesta R1</v>
      </c>
      <c r="H88" s="204" t="str">
        <f>IF(VLOOKUP(C88,Startlist!B:H,6,FALSE)="","",VLOOKUP(C88,Startlist!B:H,6,FALSE))</f>
        <v>HT Motorsport</v>
      </c>
      <c r="I88" s="206" t="str">
        <f>IF(VLOOKUP(C88,Results!B:O,13,FALSE)="","Retired",VLOOKUP(C88,Results!B:O,13,FALSE))</f>
        <v>32.16,9</v>
      </c>
    </row>
    <row r="89" spans="1:9" ht="15">
      <c r="A89" s="201">
        <f t="shared" si="1"/>
        <v>82</v>
      </c>
      <c r="B89" s="218">
        <f>COUNTIF($D$1:D88,D89)+1</f>
        <v>15</v>
      </c>
      <c r="C89" s="202">
        <v>12</v>
      </c>
      <c r="D89" s="203" t="str">
        <f>VLOOKUP(C89,'Champ Classes'!A:B,2,FALSE)</f>
        <v>J16</v>
      </c>
      <c r="E89" s="204" t="str">
        <f>CONCATENATE(VLOOKUP(C89,Startlist!B:H,3,FALSE)," / ",VLOOKUP(C89,Startlist!B:H,4,FALSE))</f>
        <v>Martti Raudleht / Siimo Suvemaa</v>
      </c>
      <c r="F89" s="205" t="str">
        <f>VLOOKUP(C89,Startlist!B:F,5,FALSE)</f>
        <v>EST</v>
      </c>
      <c r="G89" s="204" t="str">
        <f>VLOOKUP(C89,Startlist!B:H,7,FALSE)</f>
        <v>Toyota Yaris</v>
      </c>
      <c r="H89" s="204" t="str">
        <f>IF(VLOOKUP(C89,Startlist!B:H,6,FALSE)="","",VLOOKUP(C89,Startlist!B:H,6,FALSE))</f>
        <v>Meelis Raudleht</v>
      </c>
      <c r="I89" s="206" t="str">
        <f>IF(VLOOKUP(C89,Results!B:O,13,FALSE)="","Retired",VLOOKUP(C89,Results!B:O,13,FALSE))</f>
        <v>32.18,1</v>
      </c>
    </row>
    <row r="90" spans="1:9" ht="15">
      <c r="A90" s="201">
        <f t="shared" si="1"/>
        <v>83</v>
      </c>
      <c r="B90" s="218">
        <f>COUNTIF($D$1:D89,D90)+1</f>
        <v>16</v>
      </c>
      <c r="C90" s="202">
        <v>22</v>
      </c>
      <c r="D90" s="203" t="str">
        <f>VLOOKUP(C90,'Champ Classes'!A:B,2,FALSE)</f>
        <v>J16</v>
      </c>
      <c r="E90" s="204" t="str">
        <f>CONCATENATE(VLOOKUP(C90,Startlist!B:H,3,FALSE)," / ",VLOOKUP(C90,Startlist!B:H,4,FALSE))</f>
        <v>Martaliisa Meindorf / Martin Krönström</v>
      </c>
      <c r="F90" s="205" t="str">
        <f>VLOOKUP(C90,Startlist!B:F,5,FALSE)</f>
        <v>EST</v>
      </c>
      <c r="G90" s="204" t="str">
        <f>VLOOKUP(C90,Startlist!B:H,7,FALSE)</f>
        <v>Ford Fiesta</v>
      </c>
      <c r="H90" s="204" t="str">
        <f>IF(VLOOKUP(C90,Startlist!B:H,6,FALSE)="","",VLOOKUP(C90,Startlist!B:H,6,FALSE))</f>
        <v>Martaliisa Meindorf</v>
      </c>
      <c r="I90" s="206" t="str">
        <f>IF(VLOOKUP(C90,Results!B:O,13,FALSE)="","Retired",VLOOKUP(C90,Results!B:O,13,FALSE))</f>
        <v>32.29,9</v>
      </c>
    </row>
    <row r="91" spans="1:9" ht="15">
      <c r="A91" s="201">
        <f t="shared" si="1"/>
        <v>84</v>
      </c>
      <c r="B91" s="218">
        <f>COUNTIF($D$1:D90,D91)+1</f>
        <v>11</v>
      </c>
      <c r="C91" s="202">
        <v>120</v>
      </c>
      <c r="D91" s="203" t="str">
        <f>VLOOKUP(C91,'Champ Classes'!A:B,2,FALSE)</f>
        <v>2WD-SE</v>
      </c>
      <c r="E91" s="204" t="str">
        <f>CONCATENATE(VLOOKUP(C91,Startlist!B:H,3,FALSE)," / ",VLOOKUP(C91,Startlist!B:H,4,FALSE))</f>
        <v>Andres Pillerpau / Margit Tamm</v>
      </c>
      <c r="F91" s="205" t="str">
        <f>VLOOKUP(C91,Startlist!B:F,5,FALSE)</f>
        <v>EST</v>
      </c>
      <c r="G91" s="204" t="str">
        <f>VLOOKUP(C91,Startlist!B:H,7,FALSE)</f>
        <v>Toyota Celica</v>
      </c>
      <c r="H91" s="204">
        <f>IF(VLOOKUP(C91,Startlist!B:H,6,FALSE)="","",VLOOKUP(C91,Startlist!B:H,6,FALSE))</f>
      </c>
      <c r="I91" s="206" t="str">
        <f>IF(VLOOKUP(C91,Results!B:O,13,FALSE)="","Retired",VLOOKUP(C91,Results!B:O,13,FALSE))</f>
        <v>32.38,5</v>
      </c>
    </row>
    <row r="92" spans="1:9" ht="15">
      <c r="A92" s="201">
        <f t="shared" si="1"/>
        <v>85</v>
      </c>
      <c r="B92" s="218">
        <f>COUNTIF($D$1:D91,D92)+1</f>
        <v>4</v>
      </c>
      <c r="C92" s="202">
        <v>100</v>
      </c>
      <c r="D92" s="203" t="str">
        <f>VLOOKUP(C92,'Champ Classes'!A:B,2,FALSE)</f>
        <v>SU</v>
      </c>
      <c r="E92" s="204" t="str">
        <f>CONCATENATE(VLOOKUP(C92,Startlist!B:H,3,FALSE)," / ",VLOOKUP(C92,Startlist!B:H,4,FALSE))</f>
        <v>Reigo Raadik / Reigo Rannak</v>
      </c>
      <c r="F92" s="205" t="str">
        <f>VLOOKUP(C92,Startlist!B:F,5,FALSE)</f>
        <v>EST</v>
      </c>
      <c r="G92" s="204" t="str">
        <f>VLOOKUP(C92,Startlist!B:H,7,FALSE)</f>
        <v>Vaz 2107</v>
      </c>
      <c r="H92" s="204" t="str">
        <f>IF(VLOOKUP(C92,Startlist!B:H,6,FALSE)="","",VLOOKUP(C92,Startlist!B:H,6,FALSE))</f>
        <v>Märjamaa Rally Team</v>
      </c>
      <c r="I92" s="206" t="str">
        <f>IF(VLOOKUP(C92,Results!B:O,13,FALSE)="","Retired",VLOOKUP(C92,Results!B:O,13,FALSE))</f>
        <v>32.53,9</v>
      </c>
    </row>
    <row r="93" spans="1:9" ht="15">
      <c r="A93" s="201">
        <f t="shared" si="1"/>
        <v>86</v>
      </c>
      <c r="B93" s="218">
        <f>COUNTIF($D$1:D92,D93)+1</f>
        <v>17</v>
      </c>
      <c r="C93" s="202">
        <v>4</v>
      </c>
      <c r="D93" s="203" t="str">
        <f>VLOOKUP(C93,'Champ Classes'!A:B,2,FALSE)</f>
        <v>J16</v>
      </c>
      <c r="E93" s="204" t="str">
        <f>CONCATENATE(VLOOKUP(C93,Startlist!B:H,3,FALSE)," / ",VLOOKUP(C93,Startlist!B:H,4,FALSE))</f>
        <v>Mairo Tiks / Alo Lond</v>
      </c>
      <c r="F93" s="205" t="str">
        <f>VLOOKUP(C93,Startlist!B:F,5,FALSE)</f>
        <v>EST</v>
      </c>
      <c r="G93" s="204" t="str">
        <f>VLOOKUP(C93,Startlist!B:H,7,FALSE)</f>
        <v>Honda Civic</v>
      </c>
      <c r="H93" s="204" t="str">
        <f>IF(VLOOKUP(C93,Startlist!B:H,6,FALSE)="","",VLOOKUP(C93,Startlist!B:H,6,FALSE))</f>
        <v>Mairo Tiks</v>
      </c>
      <c r="I93" s="206" t="str">
        <f>IF(VLOOKUP(C93,Results!B:O,13,FALSE)="","Retired",VLOOKUP(C93,Results!B:O,13,FALSE))</f>
        <v>33.09,5</v>
      </c>
    </row>
    <row r="94" spans="1:9" ht="15">
      <c r="A94" s="201">
        <f t="shared" si="1"/>
        <v>87</v>
      </c>
      <c r="B94" s="218">
        <f>COUNTIF($D$1:D93,D94)+1</f>
        <v>18</v>
      </c>
      <c r="C94" s="202">
        <v>18</v>
      </c>
      <c r="D94" s="203" t="str">
        <f>VLOOKUP(C94,'Champ Classes'!A:B,2,FALSE)</f>
        <v>J16</v>
      </c>
      <c r="E94" s="204" t="str">
        <f>CONCATENATE(VLOOKUP(C94,Startlist!B:H,3,FALSE)," / ",VLOOKUP(C94,Startlist!B:H,4,FALSE))</f>
        <v>Rasmus Rauk / Neeme Koppel</v>
      </c>
      <c r="F94" s="205" t="str">
        <f>VLOOKUP(C94,Startlist!B:F,5,FALSE)</f>
        <v>EST</v>
      </c>
      <c r="G94" s="204" t="str">
        <f>VLOOKUP(C94,Startlist!B:H,7,FALSE)</f>
        <v>Nissan Sunny</v>
      </c>
      <c r="H94" s="204" t="str">
        <f>IF(VLOOKUP(C94,Startlist!B:H,6,FALSE)="","",VLOOKUP(C94,Startlist!B:H,6,FALSE))</f>
        <v>Thule Motorsport</v>
      </c>
      <c r="I94" s="206" t="str">
        <f>IF(VLOOKUP(C94,Results!B:O,13,FALSE)="","Retired",VLOOKUP(C94,Results!B:O,13,FALSE))</f>
        <v>33.10,6</v>
      </c>
    </row>
    <row r="95" spans="1:9" ht="15">
      <c r="A95" s="201">
        <f t="shared" si="1"/>
        <v>88</v>
      </c>
      <c r="B95" s="218">
        <f>COUNTIF($D$1:D94,D95)+1</f>
        <v>12</v>
      </c>
      <c r="C95" s="202">
        <v>124</v>
      </c>
      <c r="D95" s="203" t="str">
        <f>VLOOKUP(C95,'Champ Classes'!A:B,2,FALSE)</f>
        <v>2WD-SE</v>
      </c>
      <c r="E95" s="204" t="str">
        <f>CONCATENATE(VLOOKUP(C95,Startlist!B:H,3,FALSE)," / ",VLOOKUP(C95,Startlist!B:H,4,FALSE))</f>
        <v>Kaido Märss / Margo Kruusma</v>
      </c>
      <c r="F95" s="205" t="str">
        <f>VLOOKUP(C95,Startlist!B:F,5,FALSE)</f>
        <v>EST</v>
      </c>
      <c r="G95" s="204" t="str">
        <f>VLOOKUP(C95,Startlist!B:H,7,FALSE)</f>
        <v>Audi TT</v>
      </c>
      <c r="H95" s="204">
        <f>IF(VLOOKUP(C95,Startlist!B:H,6,FALSE)="","",VLOOKUP(C95,Startlist!B:H,6,FALSE))</f>
      </c>
      <c r="I95" s="206" t="str">
        <f>IF(VLOOKUP(C95,Results!B:O,13,FALSE)="","Retired",VLOOKUP(C95,Results!B:O,13,FALSE))</f>
        <v>33.19,6</v>
      </c>
    </row>
    <row r="96" spans="1:9" ht="15">
      <c r="A96" s="201">
        <f t="shared" si="1"/>
        <v>89</v>
      </c>
      <c r="B96" s="218">
        <f>COUNTIF($D$1:D95,D96)+1</f>
        <v>19</v>
      </c>
      <c r="C96" s="202">
        <v>7</v>
      </c>
      <c r="D96" s="203" t="str">
        <f>VLOOKUP(C96,'Champ Classes'!A:B,2,FALSE)</f>
        <v>J16</v>
      </c>
      <c r="E96" s="204" t="str">
        <f>CONCATENATE(VLOOKUP(C96,Startlist!B:H,3,FALSE)," / ",VLOOKUP(C96,Startlist!B:H,4,FALSE))</f>
        <v>Ruudi Reinumägi / Ronald Reisin</v>
      </c>
      <c r="F96" s="205" t="str">
        <f>VLOOKUP(C96,Startlist!B:F,5,FALSE)</f>
        <v>EST</v>
      </c>
      <c r="G96" s="204" t="str">
        <f>VLOOKUP(C96,Startlist!B:H,7,FALSE)</f>
        <v>Ford Fiesta</v>
      </c>
      <c r="H96" s="204">
        <f>IF(VLOOKUP(C96,Startlist!B:H,6,FALSE)="","",VLOOKUP(C96,Startlist!B:H,6,FALSE))</f>
      </c>
      <c r="I96" s="206" t="str">
        <f>IF(VLOOKUP(C96,Results!B:O,13,FALSE)="","Retired",VLOOKUP(C96,Results!B:O,13,FALSE))</f>
        <v>33.27,2</v>
      </c>
    </row>
    <row r="97" spans="1:9" ht="15">
      <c r="A97" s="201">
        <f t="shared" si="1"/>
        <v>90</v>
      </c>
      <c r="B97" s="218">
        <f>COUNTIF($D$1:D96,D97)+1</f>
        <v>5</v>
      </c>
      <c r="C97" s="202">
        <v>109</v>
      </c>
      <c r="D97" s="203" t="str">
        <f>VLOOKUP(C97,'Champ Classes'!A:B,2,FALSE)</f>
        <v>SU</v>
      </c>
      <c r="E97" s="204" t="str">
        <f>CONCATENATE(VLOOKUP(C97,Startlist!B:H,3,FALSE)," / ",VLOOKUP(C97,Startlist!B:H,4,FALSE))</f>
        <v>Ruslan Pleshanov / Yuliya Mironava</v>
      </c>
      <c r="F97" s="205" t="str">
        <f>VLOOKUP(C97,Startlist!B:F,5,FALSE)</f>
        <v>EST</v>
      </c>
      <c r="G97" s="204" t="str">
        <f>VLOOKUP(C97,Startlist!B:H,7,FALSE)</f>
        <v>AZLK 2140</v>
      </c>
      <c r="H97" s="204" t="str">
        <f>IF(VLOOKUP(C97,Startlist!B:H,6,FALSE)="","",VLOOKUP(C97,Startlist!B:H,6,FALSE))</f>
        <v>TLT</v>
      </c>
      <c r="I97" s="206" t="str">
        <f>IF(VLOOKUP(C97,Results!B:O,13,FALSE)="","Retired",VLOOKUP(C97,Results!B:O,13,FALSE))</f>
        <v>33.29,8</v>
      </c>
    </row>
    <row r="98" spans="1:9" ht="15">
      <c r="A98" s="201">
        <f t="shared" si="1"/>
        <v>91</v>
      </c>
      <c r="B98" s="218">
        <f>COUNTIF($D$1:D97,D98)+1</f>
        <v>20</v>
      </c>
      <c r="C98" s="202">
        <v>17</v>
      </c>
      <c r="D98" s="203" t="str">
        <f>VLOOKUP(C98,'Champ Classes'!A:B,2,FALSE)</f>
        <v>J16</v>
      </c>
      <c r="E98" s="204" t="str">
        <f>CONCATENATE(VLOOKUP(C98,Startlist!B:H,3,FALSE)," / ",VLOOKUP(C98,Startlist!B:H,4,FALSE))</f>
        <v>Sebastian Kupri / Alari Kupri</v>
      </c>
      <c r="F98" s="205" t="str">
        <f>VLOOKUP(C98,Startlist!B:F,5,FALSE)</f>
        <v>EST</v>
      </c>
      <c r="G98" s="204" t="str">
        <f>VLOOKUP(C98,Startlist!B:H,7,FALSE)</f>
        <v>Honda Civic</v>
      </c>
      <c r="H98" s="204" t="str">
        <f>IF(VLOOKUP(C98,Startlist!B:H,6,FALSE)="","",VLOOKUP(C98,Startlist!B:H,6,FALSE))</f>
        <v>Vallo N</v>
      </c>
      <c r="I98" s="206" t="str">
        <f>IF(VLOOKUP(C98,Results!B:O,13,FALSE)="","Retired",VLOOKUP(C98,Results!B:O,13,FALSE))</f>
        <v>33.36,0</v>
      </c>
    </row>
    <row r="99" spans="1:9" ht="15">
      <c r="A99" s="201">
        <f t="shared" si="1"/>
        <v>92</v>
      </c>
      <c r="B99" s="218">
        <f>COUNTIF($D$1:D98,D99)+1</f>
        <v>21</v>
      </c>
      <c r="C99" s="202">
        <v>19</v>
      </c>
      <c r="D99" s="203" t="str">
        <f>VLOOKUP(C99,'Champ Classes'!A:B,2,FALSE)</f>
        <v>J16</v>
      </c>
      <c r="E99" s="204" t="str">
        <f>CONCATENATE(VLOOKUP(C99,Startlist!B:H,3,FALSE)," / ",VLOOKUP(C99,Startlist!B:H,4,FALSE))</f>
        <v>Kerli Vilu / Arvo Liimann</v>
      </c>
      <c r="F99" s="205" t="str">
        <f>VLOOKUP(C99,Startlist!B:F,5,FALSE)</f>
        <v>EST</v>
      </c>
      <c r="G99" s="204" t="str">
        <f>VLOOKUP(C99,Startlist!B:H,7,FALSE)</f>
        <v>Ford Fiesta</v>
      </c>
      <c r="H99" s="204" t="str">
        <f>IF(VLOOKUP(C99,Startlist!B:H,6,FALSE)="","",VLOOKUP(C99,Startlist!B:H,6,FALSE))</f>
        <v>HT Motorsport</v>
      </c>
      <c r="I99" s="206" t="str">
        <f>IF(VLOOKUP(C99,Results!B:O,13,FALSE)="","Retired",VLOOKUP(C99,Results!B:O,13,FALSE))</f>
        <v>33.45,5</v>
      </c>
    </row>
    <row r="100" spans="1:9" ht="15">
      <c r="A100" s="201">
        <f t="shared" si="1"/>
        <v>93</v>
      </c>
      <c r="B100" s="218">
        <f>COUNTIF($D$1:D99,D100)+1</f>
        <v>22</v>
      </c>
      <c r="C100" s="202">
        <v>14</v>
      </c>
      <c r="D100" s="203" t="str">
        <f>VLOOKUP(C100,'Champ Classes'!A:B,2,FALSE)</f>
        <v>J16</v>
      </c>
      <c r="E100" s="204" t="str">
        <f>CONCATENATE(VLOOKUP(C100,Startlist!B:H,3,FALSE)," / ",VLOOKUP(C100,Startlist!B:H,4,FALSE))</f>
        <v>Joonas Vahtmäe / Alo Vahtmäe</v>
      </c>
      <c r="F100" s="205" t="str">
        <f>VLOOKUP(C100,Startlist!B:F,5,FALSE)</f>
        <v>EST</v>
      </c>
      <c r="G100" s="204" t="str">
        <f>VLOOKUP(C100,Startlist!B:H,7,FALSE)</f>
        <v>Ford Fiesta</v>
      </c>
      <c r="H100" s="204" t="str">
        <f>IF(VLOOKUP(C100,Startlist!B:H,6,FALSE)="","",VLOOKUP(C100,Startlist!B:H,6,FALSE))</f>
        <v>Juuru Tehnikaklubi</v>
      </c>
      <c r="I100" s="206" t="str">
        <f>IF(VLOOKUP(C100,Results!B:O,13,FALSE)="","Retired",VLOOKUP(C100,Results!B:O,13,FALSE))</f>
        <v>33.50,2</v>
      </c>
    </row>
    <row r="101" spans="1:9" ht="15">
      <c r="A101" s="201">
        <f aca="true" t="shared" si="2" ref="A101:A106">A100+1</f>
        <v>94</v>
      </c>
      <c r="B101" s="218">
        <f>COUNTIF($D$1:D100,D101)+1</f>
        <v>12</v>
      </c>
      <c r="C101" s="202">
        <v>114</v>
      </c>
      <c r="D101" s="203" t="str">
        <f>VLOOKUP(C101,'Champ Classes'!A:B,2,FALSE)</f>
        <v>2WD-VE</v>
      </c>
      <c r="E101" s="204" t="str">
        <f>CONCATENATE(VLOOKUP(C101,Startlist!B:H,3,FALSE)," / ",VLOOKUP(C101,Startlist!B:H,4,FALSE))</f>
        <v>Kaspar Suuk / Tanel Harjakas</v>
      </c>
      <c r="F101" s="205" t="str">
        <f>VLOOKUP(C101,Startlist!B:F,5,FALSE)</f>
        <v>EST</v>
      </c>
      <c r="G101" s="204" t="str">
        <f>VLOOKUP(C101,Startlist!B:H,7,FALSE)</f>
        <v>VW Golf</v>
      </c>
      <c r="H101" s="204" t="str">
        <f>IF(VLOOKUP(C101,Startlist!B:H,6,FALSE)="","",VLOOKUP(C101,Startlist!B:H,6,FALSE))</f>
        <v>Kaspar Suuk</v>
      </c>
      <c r="I101" s="206" t="str">
        <f>IF(VLOOKUP(C101,Results!B:O,13,FALSE)="","Retired",VLOOKUP(C101,Results!B:O,13,FALSE))</f>
        <v>34.10,5</v>
      </c>
    </row>
    <row r="102" spans="1:9" ht="15">
      <c r="A102" s="201">
        <f t="shared" si="2"/>
        <v>95</v>
      </c>
      <c r="B102" s="218">
        <f>COUNTIF($D$1:D101,D102)+1</f>
        <v>23</v>
      </c>
      <c r="C102" s="202">
        <v>10</v>
      </c>
      <c r="D102" s="203" t="str">
        <f>VLOOKUP(C102,'Champ Classes'!A:B,2,FALSE)</f>
        <v>J16</v>
      </c>
      <c r="E102" s="204" t="str">
        <f>CONCATENATE(VLOOKUP(C102,Startlist!B:H,3,FALSE)," / ",VLOOKUP(C102,Startlist!B:H,4,FALSE))</f>
        <v>Sergo Sokmann / Jüri Järv</v>
      </c>
      <c r="F102" s="205" t="str">
        <f>VLOOKUP(C102,Startlist!B:F,5,FALSE)</f>
        <v>EST</v>
      </c>
      <c r="G102" s="204" t="str">
        <f>VLOOKUP(C102,Startlist!B:H,7,FALSE)</f>
        <v>Honda Civic</v>
      </c>
      <c r="H102" s="204">
        <f>IF(VLOOKUP(C102,Startlist!B:H,6,FALSE)="","",VLOOKUP(C102,Startlist!B:H,6,FALSE))</f>
      </c>
      <c r="I102" s="206" t="str">
        <f>IF(VLOOKUP(C102,Results!B:O,13,FALSE)="","Retired",VLOOKUP(C102,Results!B:O,13,FALSE))</f>
        <v>34.38,7</v>
      </c>
    </row>
    <row r="103" spans="1:9" ht="15">
      <c r="A103" s="201">
        <f t="shared" si="2"/>
        <v>96</v>
      </c>
      <c r="B103" s="218">
        <f>COUNTIF($D$1:D102,D103)+1</f>
        <v>13</v>
      </c>
      <c r="C103" s="202">
        <v>119</v>
      </c>
      <c r="D103" s="203" t="str">
        <f>VLOOKUP(C103,'Champ Classes'!A:B,2,FALSE)</f>
        <v>2WD-VE</v>
      </c>
      <c r="E103" s="204" t="str">
        <f>CONCATENATE(VLOOKUP(C103,Startlist!B:H,3,FALSE)," / ",VLOOKUP(C103,Startlist!B:H,4,FALSE))</f>
        <v>Kalju Kallasmaa / Artur Matvejev</v>
      </c>
      <c r="F103" s="205" t="str">
        <f>VLOOKUP(C103,Startlist!B:F,5,FALSE)</f>
        <v>EST</v>
      </c>
      <c r="G103" s="204" t="str">
        <f>VLOOKUP(C103,Startlist!B:H,7,FALSE)</f>
        <v>Honda Civic</v>
      </c>
      <c r="H103" s="204" t="str">
        <f>IF(VLOOKUP(C103,Startlist!B:H,6,FALSE)="","",VLOOKUP(C103,Startlist!B:H,6,FALSE))</f>
        <v>Artur</v>
      </c>
      <c r="I103" s="206" t="str">
        <f>IF(VLOOKUP(C103,Results!B:O,13,FALSE)="","Retired",VLOOKUP(C103,Results!B:O,13,FALSE))</f>
        <v>34.42,6</v>
      </c>
    </row>
    <row r="104" spans="1:9" ht="15">
      <c r="A104" s="201">
        <f t="shared" si="2"/>
        <v>97</v>
      </c>
      <c r="B104" s="218">
        <f>COUNTIF($D$1:D103,D104)+1</f>
        <v>24</v>
      </c>
      <c r="C104" s="202">
        <v>11</v>
      </c>
      <c r="D104" s="203" t="str">
        <f>VLOOKUP(C104,'Champ Classes'!A:B,2,FALSE)</f>
        <v>J16</v>
      </c>
      <c r="E104" s="204" t="str">
        <f>CONCATENATE(VLOOKUP(C104,Startlist!B:H,3,FALSE)," / ",VLOOKUP(C104,Startlist!B:H,4,FALSE))</f>
        <v>Taavi Metsmaa / Sten Voojärv</v>
      </c>
      <c r="F104" s="205" t="str">
        <f>VLOOKUP(C104,Startlist!B:F,5,FALSE)</f>
        <v>EST</v>
      </c>
      <c r="G104" s="204" t="str">
        <f>VLOOKUP(C104,Startlist!B:H,7,FALSE)</f>
        <v>Ford Fiesta</v>
      </c>
      <c r="H104" s="204" t="str">
        <f>IF(VLOOKUP(C104,Startlist!B:H,6,FALSE)="","",VLOOKUP(C104,Startlist!B:H,6,FALSE))</f>
        <v>Uno Metsmaa</v>
      </c>
      <c r="I104" s="206" t="str">
        <f>IF(VLOOKUP(C104,Results!B:O,13,FALSE)="","Retired",VLOOKUP(C104,Results!B:O,13,FALSE))</f>
        <v>35.00,1</v>
      </c>
    </row>
    <row r="105" spans="1:9" ht="15">
      <c r="A105" s="201">
        <f t="shared" si="2"/>
        <v>98</v>
      </c>
      <c r="B105" s="218">
        <f>COUNTIF($D$1:D104,D105)+1</f>
        <v>25</v>
      </c>
      <c r="C105" s="202">
        <v>141</v>
      </c>
      <c r="D105" s="203" t="str">
        <f>VLOOKUP(C105,'Champ Classes'!A:B,2,FALSE)</f>
        <v>J16</v>
      </c>
      <c r="E105" s="204" t="str">
        <f>CONCATENATE(VLOOKUP(C105,Startlist!B:H,3,FALSE)," / ",VLOOKUP(C105,Startlist!B:H,4,FALSE))</f>
        <v>Mattias Kõrge / Timmu Kõrge</v>
      </c>
      <c r="F105" s="205" t="str">
        <f>VLOOKUP(C105,Startlist!B:F,5,FALSE)</f>
        <v>EST</v>
      </c>
      <c r="G105" s="204" t="str">
        <f>VLOOKUP(C105,Startlist!B:H,7,FALSE)</f>
        <v>Ford Fiesta</v>
      </c>
      <c r="H105" s="204">
        <f>IF(VLOOKUP(C105,Startlist!B:H,6,FALSE)="","",VLOOKUP(C105,Startlist!B:H,6,FALSE))</f>
      </c>
      <c r="I105" s="206" t="str">
        <f>IF(VLOOKUP(C105,Results!B:O,13,FALSE)="","Retired",VLOOKUP(C105,Results!B:O,13,FALSE))</f>
        <v>38.18,0</v>
      </c>
    </row>
    <row r="106" spans="1:9" ht="15">
      <c r="A106" s="201">
        <f t="shared" si="2"/>
        <v>99</v>
      </c>
      <c r="B106" s="218">
        <f>COUNTIF($D$1:D105,D106)+1</f>
        <v>26</v>
      </c>
      <c r="C106" s="202">
        <v>6</v>
      </c>
      <c r="D106" s="203" t="str">
        <f>VLOOKUP(C106,'Champ Classes'!A:B,2,FALSE)</f>
        <v>J16</v>
      </c>
      <c r="E106" s="204" t="str">
        <f>CONCATENATE(VLOOKUP(C106,Startlist!B:H,3,FALSE)," / ",VLOOKUP(C106,Startlist!B:H,4,FALSE))</f>
        <v>Trevon Aava / Urmo Aava</v>
      </c>
      <c r="F106" s="205" t="str">
        <f>VLOOKUP(C106,Startlist!B:F,5,FALSE)</f>
        <v>EST</v>
      </c>
      <c r="G106" s="204" t="str">
        <f>VLOOKUP(C106,Startlist!B:H,7,FALSE)</f>
        <v>Toyota Yaris TS</v>
      </c>
      <c r="H106" s="204" t="str">
        <f>IF(VLOOKUP(C106,Startlist!B:H,6,FALSE)="","",VLOOKUP(C106,Startlist!B:H,6,FALSE))</f>
        <v>Rally Estonia</v>
      </c>
      <c r="I106" s="206" t="str">
        <f>IF(VLOOKUP(C106,Results!B:O,13,FALSE)="","Retired",VLOOKUP(C106,Results!B:O,13,FALSE))</f>
        <v>53.58,5</v>
      </c>
    </row>
    <row r="107" spans="1:9" ht="15">
      <c r="A107" s="201"/>
      <c r="B107" s="218"/>
      <c r="C107" s="202">
        <v>2</v>
      </c>
      <c r="D107" s="203" t="str">
        <f>VLOOKUP(C107,'Champ Classes'!A:B,2,FALSE)</f>
        <v>J16</v>
      </c>
      <c r="E107" s="204" t="str">
        <f>CONCATENATE(VLOOKUP(C107,Startlist!B:H,3,FALSE)," / ",VLOOKUP(C107,Startlist!B:H,4,FALSE))</f>
        <v>Grete Mia Koha / Raino Verliin</v>
      </c>
      <c r="F107" s="205" t="str">
        <f>VLOOKUP(C107,Startlist!B:F,5,FALSE)</f>
        <v>EST</v>
      </c>
      <c r="G107" s="204" t="str">
        <f>VLOOKUP(C107,Startlist!B:H,7,FALSE)</f>
        <v>Ford Fiesta R1</v>
      </c>
      <c r="H107" s="204" t="str">
        <f>IF(VLOOKUP(C107,Startlist!B:H,6,FALSE)="","",VLOOKUP(C107,Startlist!B:H,6,FALSE))</f>
        <v>CRC</v>
      </c>
      <c r="I107" s="262" t="str">
        <f>IF(VLOOKUP(C107,Results!B:O,13,FALSE)="","Retired",VLOOKUP(C107,Results!B:O,13,FALSE))</f>
        <v>Retired</v>
      </c>
    </row>
    <row r="108" spans="1:9" ht="15">
      <c r="A108" s="201"/>
      <c r="B108" s="218"/>
      <c r="C108" s="202">
        <v>15</v>
      </c>
      <c r="D108" s="203" t="str">
        <f>VLOOKUP(C108,'Champ Classes'!A:B,2,FALSE)</f>
        <v>J16</v>
      </c>
      <c r="E108" s="204" t="str">
        <f>CONCATENATE(VLOOKUP(C108,Startlist!B:H,3,FALSE)," / ",VLOOKUP(C108,Startlist!B:H,4,FALSE))</f>
        <v>Romet Reimal / Avo Reimal</v>
      </c>
      <c r="F108" s="205" t="str">
        <f>VLOOKUP(C108,Startlist!B:F,5,FALSE)</f>
        <v>EST</v>
      </c>
      <c r="G108" s="204" t="str">
        <f>VLOOKUP(C108,Startlist!B:H,7,FALSE)</f>
        <v>Citroen C2 R1</v>
      </c>
      <c r="H108" s="204" t="str">
        <f>IF(VLOOKUP(C108,Startlist!B:H,6,FALSE)="","",VLOOKUP(C108,Startlist!B:H,6,FALSE))</f>
        <v>Thule Motorsport</v>
      </c>
      <c r="I108" s="262" t="str">
        <f>IF(VLOOKUP(C108,Results!B:O,13,FALSE)="","Retired",VLOOKUP(C108,Results!B:O,13,FALSE))</f>
        <v>Retired</v>
      </c>
    </row>
    <row r="109" spans="1:9" ht="15">
      <c r="A109" s="201"/>
      <c r="B109" s="218"/>
      <c r="C109" s="202">
        <v>20</v>
      </c>
      <c r="D109" s="203" t="str">
        <f>VLOOKUP(C109,'Champ Classes'!A:B,2,FALSE)</f>
        <v>J16</v>
      </c>
      <c r="E109" s="204" t="str">
        <f>CONCATENATE(VLOOKUP(C109,Startlist!B:H,3,FALSE)," / ",VLOOKUP(C109,Startlist!B:H,4,FALSE))</f>
        <v>Kermo Müil / Aare Müil</v>
      </c>
      <c r="F109" s="205" t="str">
        <f>VLOOKUP(C109,Startlist!B:F,5,FALSE)</f>
        <v>EST</v>
      </c>
      <c r="G109" s="204" t="str">
        <f>VLOOKUP(C109,Startlist!B:H,7,FALSE)</f>
        <v>Renault Twingo</v>
      </c>
      <c r="H109" s="204" t="str">
        <f>IF(VLOOKUP(C109,Startlist!B:H,6,FALSE)="","",VLOOKUP(C109,Startlist!B:H,6,FALSE))</f>
        <v>Märjamaa Rally Team</v>
      </c>
      <c r="I109" s="262" t="str">
        <f>IF(VLOOKUP(C109,Results!B:O,13,FALSE)="","Retired",VLOOKUP(C109,Results!B:O,13,FALSE))</f>
        <v>Retired</v>
      </c>
    </row>
    <row r="110" spans="1:9" ht="15">
      <c r="A110" s="201"/>
      <c r="B110" s="218"/>
      <c r="C110" s="202">
        <v>35</v>
      </c>
      <c r="D110" s="203" t="str">
        <f>VLOOKUP(C110,'Champ Classes'!A:B,2,FALSE)</f>
        <v>J18</v>
      </c>
      <c r="E110" s="204" t="str">
        <f>CONCATENATE(VLOOKUP(C110,Startlist!B:H,3,FALSE)," / ",VLOOKUP(C110,Startlist!B:H,4,FALSE))</f>
        <v>Kert Tammoja / Martin Müganen</v>
      </c>
      <c r="F110" s="205" t="str">
        <f>VLOOKUP(C110,Startlist!B:F,5,FALSE)</f>
        <v>EST</v>
      </c>
      <c r="G110" s="204" t="str">
        <f>VLOOKUP(C110,Startlist!B:H,7,FALSE)</f>
        <v>Honda Civic</v>
      </c>
      <c r="H110" s="204" t="str">
        <f>IF(VLOOKUP(C110,Startlist!B:H,6,FALSE)="","",VLOOKUP(C110,Startlist!B:H,6,FALSE))</f>
        <v>Apex Racing</v>
      </c>
      <c r="I110" s="262" t="str">
        <f>IF(VLOOKUP(C110,Results!B:O,13,FALSE)="","Retired",VLOOKUP(C110,Results!B:O,13,FALSE))</f>
        <v>Retired</v>
      </c>
    </row>
    <row r="111" spans="1:9" ht="15">
      <c r="A111" s="201"/>
      <c r="B111" s="218"/>
      <c r="C111" s="202">
        <v>38</v>
      </c>
      <c r="D111" s="203" t="str">
        <f>VLOOKUP(C111,'Champ Classes'!A:B,2,FALSE)</f>
        <v>J18</v>
      </c>
      <c r="E111" s="204" t="str">
        <f>CONCATENATE(VLOOKUP(C111,Startlist!B:H,3,FALSE)," / ",VLOOKUP(C111,Startlist!B:H,4,FALSE))</f>
        <v>Joosep Planken / Andrew Wilfong</v>
      </c>
      <c r="F111" s="205" t="str">
        <f>VLOOKUP(C111,Startlist!B:F,5,FALSE)</f>
        <v>EST</v>
      </c>
      <c r="G111" s="204" t="str">
        <f>VLOOKUP(C111,Startlist!B:H,7,FALSE)</f>
        <v>Honda CRX</v>
      </c>
      <c r="H111" s="204">
        <f>IF(VLOOKUP(C111,Startlist!B:H,6,FALSE)="","",VLOOKUP(C111,Startlist!B:H,6,FALSE))</f>
      </c>
      <c r="I111" s="262" t="str">
        <f>IF(VLOOKUP(C111,Results!B:O,13,FALSE)="","Retired",VLOOKUP(C111,Results!B:O,13,FALSE))</f>
        <v>Retired</v>
      </c>
    </row>
    <row r="112" spans="1:9" ht="15">
      <c r="A112" s="201"/>
      <c r="B112" s="218"/>
      <c r="C112" s="202">
        <v>42</v>
      </c>
      <c r="D112" s="203" t="str">
        <f>VLOOKUP(C112,'Champ Classes'!A:B,2,FALSE)</f>
        <v>4WD</v>
      </c>
      <c r="E112" s="204" t="str">
        <f>CONCATENATE(VLOOKUP(C112,Startlist!B:H,3,FALSE)," / ",VLOOKUP(C112,Startlist!B:H,4,FALSE))</f>
        <v>Robin Pruul / Rein Tikka</v>
      </c>
      <c r="F112" s="205" t="str">
        <f>VLOOKUP(C112,Startlist!B:F,5,FALSE)</f>
        <v>EST</v>
      </c>
      <c r="G112" s="204" t="str">
        <f>VLOOKUP(C112,Startlist!B:H,7,FALSE)</f>
        <v>Subaru Impreza</v>
      </c>
      <c r="H112" s="204" t="str">
        <f>IF(VLOOKUP(C112,Startlist!B:H,6,FALSE)="","",VLOOKUP(C112,Startlist!B:H,6,FALSE))</f>
        <v>HRK</v>
      </c>
      <c r="I112" s="262" t="str">
        <f>IF(VLOOKUP(C112,Results!B:O,13,FALSE)="","Retired",VLOOKUP(C112,Results!B:O,13,FALSE))</f>
        <v>Retired</v>
      </c>
    </row>
    <row r="113" spans="1:9" ht="15">
      <c r="A113" s="201"/>
      <c r="B113" s="218"/>
      <c r="C113" s="202">
        <v>48</v>
      </c>
      <c r="D113" s="203" t="str">
        <f>VLOOKUP(C113,'Champ Classes'!A:B,2,FALSE)</f>
        <v>2WD-SE</v>
      </c>
      <c r="E113" s="204" t="str">
        <f>CONCATENATE(VLOOKUP(C113,Startlist!B:H,3,FALSE)," / ",VLOOKUP(C113,Startlist!B:H,4,FALSE))</f>
        <v>Jorven Kurba / Jarmo Kurba</v>
      </c>
      <c r="F113" s="205" t="str">
        <f>VLOOKUP(C113,Startlist!B:F,5,FALSE)</f>
        <v>EST</v>
      </c>
      <c r="G113" s="204" t="str">
        <f>VLOOKUP(C113,Startlist!B:H,7,FALSE)</f>
        <v>Audi A3</v>
      </c>
      <c r="H113" s="204" t="str">
        <f>IF(VLOOKUP(C113,Startlist!B:H,6,FALSE)="","",VLOOKUP(C113,Startlist!B:H,6,FALSE))</f>
        <v>HRK</v>
      </c>
      <c r="I113" s="262" t="str">
        <f>IF(VLOOKUP(C113,Results!B:O,13,FALSE)="","Retired",VLOOKUP(C113,Results!B:O,13,FALSE))</f>
        <v>Retired</v>
      </c>
    </row>
    <row r="114" spans="1:9" ht="15">
      <c r="A114" s="201"/>
      <c r="B114" s="218"/>
      <c r="C114" s="202">
        <v>57</v>
      </c>
      <c r="D114" s="203" t="str">
        <f>VLOOKUP(C114,'Champ Classes'!A:B,2,FALSE)</f>
        <v>4WD</v>
      </c>
      <c r="E114" s="204" t="str">
        <f>CONCATENATE(VLOOKUP(C114,Startlist!B:H,3,FALSE)," / ",VLOOKUP(C114,Startlist!B:H,4,FALSE))</f>
        <v>Merkko Haljasmets / Harri Jõessar</v>
      </c>
      <c r="F114" s="205" t="str">
        <f>VLOOKUP(C114,Startlist!B:F,5,FALSE)</f>
        <v>EST</v>
      </c>
      <c r="G114" s="204" t="str">
        <f>VLOOKUP(C114,Startlist!B:H,7,FALSE)</f>
        <v>Mitsubishi Lancer</v>
      </c>
      <c r="H114" s="204" t="str">
        <f>IF(VLOOKUP(C114,Startlist!B:H,6,FALSE)="","",VLOOKUP(C114,Startlist!B:H,6,FALSE))</f>
        <v>Ööbiku.ee</v>
      </c>
      <c r="I114" s="262" t="str">
        <f>IF(VLOOKUP(C114,Results!B:O,13,FALSE)="","Retired",VLOOKUP(C114,Results!B:O,13,FALSE))</f>
        <v>Retired</v>
      </c>
    </row>
    <row r="115" spans="1:9" ht="15">
      <c r="A115" s="201"/>
      <c r="B115" s="218"/>
      <c r="C115" s="202">
        <v>60</v>
      </c>
      <c r="D115" s="203" t="str">
        <f>VLOOKUP(C115,'Champ Classes'!A:B,2,FALSE)</f>
        <v>2WD-ST</v>
      </c>
      <c r="E115" s="204" t="str">
        <f>CONCATENATE(VLOOKUP(C115,Startlist!B:H,3,FALSE)," / ",VLOOKUP(C115,Startlist!B:H,4,FALSE))</f>
        <v>Riho Eichfuss / Egon Vikat</v>
      </c>
      <c r="F115" s="205" t="str">
        <f>VLOOKUP(C115,Startlist!B:F,5,FALSE)</f>
        <v>EST</v>
      </c>
      <c r="G115" s="204" t="str">
        <f>VLOOKUP(C115,Startlist!B:H,7,FALSE)</f>
        <v>BMW 320i</v>
      </c>
      <c r="H115" s="204" t="str">
        <f>IF(VLOOKUP(C115,Startlist!B:H,6,FALSE)="","",VLOOKUP(C115,Startlist!B:H,6,FALSE))</f>
        <v>WKND</v>
      </c>
      <c r="I115" s="262" t="str">
        <f>IF(VLOOKUP(C115,Results!B:O,13,FALSE)="","Retired",VLOOKUP(C115,Results!B:O,13,FALSE))</f>
        <v>Retired</v>
      </c>
    </row>
    <row r="116" spans="1:9" ht="15">
      <c r="A116" s="201"/>
      <c r="B116" s="218"/>
      <c r="C116" s="202">
        <v>61</v>
      </c>
      <c r="D116" s="203" t="str">
        <f>VLOOKUP(C116,'Champ Classes'!A:B,2,FALSE)</f>
        <v>2WD-ST</v>
      </c>
      <c r="E116" s="204" t="str">
        <f>CONCATENATE(VLOOKUP(C116,Startlist!B:H,3,FALSE)," / ",VLOOKUP(C116,Startlist!B:H,4,FALSE))</f>
        <v>Hendrik Väli / Silver Selling</v>
      </c>
      <c r="F116" s="205" t="str">
        <f>VLOOKUP(C116,Startlist!B:F,5,FALSE)</f>
        <v>EST</v>
      </c>
      <c r="G116" s="204" t="str">
        <f>VLOOKUP(C116,Startlist!B:H,7,FALSE)</f>
        <v>BMW 316i</v>
      </c>
      <c r="H116" s="204">
        <f>IF(VLOOKUP(C116,Startlist!B:H,6,FALSE)="","",VLOOKUP(C116,Startlist!B:H,6,FALSE))</f>
      </c>
      <c r="I116" s="262" t="str">
        <f>IF(VLOOKUP(C116,Results!B:O,13,FALSE)="","Retired",VLOOKUP(C116,Results!B:O,13,FALSE))</f>
        <v>Retired</v>
      </c>
    </row>
    <row r="117" spans="1:9" ht="15">
      <c r="A117" s="201"/>
      <c r="B117" s="218"/>
      <c r="C117" s="202">
        <v>63</v>
      </c>
      <c r="D117" s="203" t="str">
        <f>VLOOKUP(C117,'Champ Classes'!A:B,2,FALSE)</f>
        <v>2WD-VE</v>
      </c>
      <c r="E117" s="204" t="str">
        <f>CONCATENATE(VLOOKUP(C117,Startlist!B:H,3,FALSE)," / ",VLOOKUP(C117,Startlist!B:H,4,FALSE))</f>
        <v>Allan Leigri / Karel Kuimets</v>
      </c>
      <c r="F117" s="205" t="str">
        <f>VLOOKUP(C117,Startlist!B:F,5,FALSE)</f>
        <v>EST</v>
      </c>
      <c r="G117" s="204" t="str">
        <f>VLOOKUP(C117,Startlist!B:H,7,FALSE)</f>
        <v>Ford Puma</v>
      </c>
      <c r="H117" s="204" t="str">
        <f>IF(VLOOKUP(C117,Startlist!B:H,6,FALSE)="","",VLOOKUP(C117,Startlist!B:H,6,FALSE))</f>
        <v>Allan</v>
      </c>
      <c r="I117" s="262" t="str">
        <f>IF(VLOOKUP(C117,Results!B:O,13,FALSE)="","Retired",VLOOKUP(C117,Results!B:O,13,FALSE))</f>
        <v>Retired</v>
      </c>
    </row>
    <row r="118" spans="1:9" ht="15">
      <c r="A118" s="201"/>
      <c r="B118" s="218"/>
      <c r="C118" s="202">
        <v>65</v>
      </c>
      <c r="D118" s="203" t="str">
        <f>VLOOKUP(C118,'Champ Classes'!A:B,2,FALSE)</f>
        <v>2WD-ST</v>
      </c>
      <c r="E118" s="204" t="str">
        <f>CONCATENATE(VLOOKUP(C118,Startlist!B:H,3,FALSE)," / ",VLOOKUP(C118,Startlist!B:H,4,FALSE))</f>
        <v>Meelis Lember / Mihkel Rasu</v>
      </c>
      <c r="F118" s="205" t="str">
        <f>VLOOKUP(C118,Startlist!B:F,5,FALSE)</f>
        <v>EST</v>
      </c>
      <c r="G118" s="204" t="str">
        <f>VLOOKUP(C118,Startlist!B:H,7,FALSE)</f>
        <v>BMW 316i</v>
      </c>
      <c r="H118" s="204">
        <f>IF(VLOOKUP(C118,Startlist!B:H,6,FALSE)="","",VLOOKUP(C118,Startlist!B:H,6,FALSE))</f>
      </c>
      <c r="I118" s="262" t="str">
        <f>IF(VLOOKUP(C118,Results!B:O,13,FALSE)="","Retired",VLOOKUP(C118,Results!B:O,13,FALSE))</f>
        <v>Retired</v>
      </c>
    </row>
    <row r="119" spans="1:9" ht="15">
      <c r="A119" s="201"/>
      <c r="B119" s="218"/>
      <c r="C119" s="202">
        <v>67</v>
      </c>
      <c r="D119" s="203" t="str">
        <f>VLOOKUP(C119,'Champ Classes'!A:B,2,FALSE)</f>
        <v>2WD-VT</v>
      </c>
      <c r="E119" s="204" t="str">
        <f>CONCATENATE(VLOOKUP(C119,Startlist!B:H,3,FALSE)," / ",VLOOKUP(C119,Startlist!B:H,4,FALSE))</f>
        <v>Tauri Soome / Kristjan Karlep</v>
      </c>
      <c r="F119" s="205" t="str">
        <f>VLOOKUP(C119,Startlist!B:F,5,FALSE)</f>
        <v>EST</v>
      </c>
      <c r="G119" s="204" t="str">
        <f>VLOOKUP(C119,Startlist!B:H,7,FALSE)</f>
        <v>BMW 318</v>
      </c>
      <c r="H119" s="204" t="str">
        <f>IF(VLOOKUP(C119,Startlist!B:H,6,FALSE)="","",VLOOKUP(C119,Startlist!B:H,6,FALSE))</f>
        <v>Tauri Soome</v>
      </c>
      <c r="I119" s="262" t="str">
        <f>IF(VLOOKUP(C119,Results!B:O,13,FALSE)="","Retired",VLOOKUP(C119,Results!B:O,13,FALSE))</f>
        <v>Retired</v>
      </c>
    </row>
    <row r="120" spans="1:9" ht="15">
      <c r="A120" s="201"/>
      <c r="B120" s="218"/>
      <c r="C120" s="202">
        <v>70</v>
      </c>
      <c r="D120" s="203" t="str">
        <f>VLOOKUP(C120,'Champ Classes'!A:B,2,FALSE)</f>
        <v>2WD-ST</v>
      </c>
      <c r="E120" s="204" t="str">
        <f>CONCATENATE(VLOOKUP(C120,Startlist!B:H,3,FALSE)," / ",VLOOKUP(C120,Startlist!B:H,4,FALSE))</f>
        <v>Jaanus Kadak / Silvar Sikkel</v>
      </c>
      <c r="F120" s="205" t="str">
        <f>VLOOKUP(C120,Startlist!B:F,5,FALSE)</f>
        <v>EST</v>
      </c>
      <c r="G120" s="204" t="str">
        <f>VLOOKUP(C120,Startlist!B:H,7,FALSE)</f>
        <v>BMW 316</v>
      </c>
      <c r="H120" s="204" t="str">
        <f>IF(VLOOKUP(C120,Startlist!B:H,6,FALSE)="","",VLOOKUP(C120,Startlist!B:H,6,FALSE))</f>
        <v>Käru Tehnikaklubi</v>
      </c>
      <c r="I120" s="262" t="str">
        <f>IF(VLOOKUP(C120,Results!B:O,13,FALSE)="","Retired",VLOOKUP(C120,Results!B:O,13,FALSE))</f>
        <v>Retired</v>
      </c>
    </row>
    <row r="121" spans="1:9" ht="15">
      <c r="A121" s="201"/>
      <c r="B121" s="218"/>
      <c r="C121" s="202">
        <v>72</v>
      </c>
      <c r="D121" s="203" t="str">
        <f>VLOOKUP(C121,'Champ Classes'!A:B,2,FALSE)</f>
        <v>2WD-SE</v>
      </c>
      <c r="E121" s="204" t="str">
        <f>CONCATENATE(VLOOKUP(C121,Startlist!B:H,3,FALSE)," / ",VLOOKUP(C121,Startlist!B:H,4,FALSE))</f>
        <v>Steven Lätt / Mikk Männiste</v>
      </c>
      <c r="F121" s="205" t="str">
        <f>VLOOKUP(C121,Startlist!B:F,5,FALSE)</f>
        <v>EST</v>
      </c>
      <c r="G121" s="204" t="str">
        <f>VLOOKUP(C121,Startlist!B:H,7,FALSE)</f>
        <v>Honda Civic Type R</v>
      </c>
      <c r="H121" s="204" t="str">
        <f>IF(VLOOKUP(C121,Startlist!B:H,6,FALSE)="","",VLOOKUP(C121,Startlist!B:H,6,FALSE))</f>
        <v>Steven Lätt</v>
      </c>
      <c r="I121" s="262" t="str">
        <f>IF(VLOOKUP(C121,Results!B:O,13,FALSE)="","Retired",VLOOKUP(C121,Results!B:O,13,FALSE))</f>
        <v>Retired</v>
      </c>
    </row>
    <row r="122" spans="1:9" ht="15">
      <c r="A122" s="201"/>
      <c r="B122" s="218"/>
      <c r="C122" s="202">
        <v>74</v>
      </c>
      <c r="D122" s="203" t="str">
        <f>VLOOKUP(C122,'Champ Classes'!A:B,2,FALSE)</f>
        <v>2WD-ST</v>
      </c>
      <c r="E122" s="204" t="str">
        <f>CONCATENATE(VLOOKUP(C122,Startlist!B:H,3,FALSE)," / ",VLOOKUP(C122,Startlist!B:H,4,FALSE))</f>
        <v>Janno Johanson / Aldo Sander</v>
      </c>
      <c r="F122" s="205" t="str">
        <f>VLOOKUP(C122,Startlist!B:F,5,FALSE)</f>
        <v>EST</v>
      </c>
      <c r="G122" s="204" t="str">
        <f>VLOOKUP(C122,Startlist!B:H,7,FALSE)</f>
        <v>BMW 325i</v>
      </c>
      <c r="H122" s="204">
        <f>IF(VLOOKUP(C122,Startlist!B:H,6,FALSE)="","",VLOOKUP(C122,Startlist!B:H,6,FALSE))</f>
      </c>
      <c r="I122" s="262" t="str">
        <f>IF(VLOOKUP(C122,Results!B:O,13,FALSE)="","Retired",VLOOKUP(C122,Results!B:O,13,FALSE))</f>
        <v>Retired</v>
      </c>
    </row>
    <row r="123" spans="1:9" ht="15">
      <c r="A123" s="201"/>
      <c r="B123" s="218"/>
      <c r="C123" s="202">
        <v>79</v>
      </c>
      <c r="D123" s="203" t="str">
        <f>VLOOKUP(C123,'Champ Classes'!A:B,2,FALSE)</f>
        <v>2WD-VE</v>
      </c>
      <c r="E123" s="204" t="str">
        <f>CONCATENATE(VLOOKUP(C123,Startlist!B:H,3,FALSE)," / ",VLOOKUP(C123,Startlist!B:H,4,FALSE))</f>
        <v>Karla Kirsch / Teet Varik</v>
      </c>
      <c r="F123" s="205" t="str">
        <f>VLOOKUP(C123,Startlist!B:F,5,FALSE)</f>
        <v>EST</v>
      </c>
      <c r="G123" s="204" t="str">
        <f>VLOOKUP(C123,Startlist!B:H,7,FALSE)</f>
        <v>Audi A3</v>
      </c>
      <c r="H123" s="204">
        <f>IF(VLOOKUP(C123,Startlist!B:H,6,FALSE)="","",VLOOKUP(C123,Startlist!B:H,6,FALSE))</f>
      </c>
      <c r="I123" s="262" t="str">
        <f>IF(VLOOKUP(C123,Results!B:O,13,FALSE)="","Retired",VLOOKUP(C123,Results!B:O,13,FALSE))</f>
        <v>Retired</v>
      </c>
    </row>
    <row r="124" spans="1:9" ht="15">
      <c r="A124" s="201"/>
      <c r="B124" s="218"/>
      <c r="C124" s="202">
        <v>82</v>
      </c>
      <c r="D124" s="203" t="str">
        <f>VLOOKUP(C124,'Champ Classes'!A:B,2,FALSE)</f>
        <v>2WD-VE</v>
      </c>
      <c r="E124" s="204" t="str">
        <f>CONCATENATE(VLOOKUP(C124,Startlist!B:H,3,FALSE)," / ",VLOOKUP(C124,Startlist!B:H,4,FALSE))</f>
        <v>Vaido Järvela / Tanel Laurimaa</v>
      </c>
      <c r="F124" s="205" t="str">
        <f>VLOOKUP(C124,Startlist!B:F,5,FALSE)</f>
        <v>EST</v>
      </c>
      <c r="G124" s="204" t="str">
        <f>VLOOKUP(C124,Startlist!B:H,7,FALSE)</f>
        <v>VW Golf</v>
      </c>
      <c r="H124" s="204">
        <f>IF(VLOOKUP(C124,Startlist!B:H,6,FALSE)="","",VLOOKUP(C124,Startlist!B:H,6,FALSE))</f>
      </c>
      <c r="I124" s="262" t="str">
        <f>IF(VLOOKUP(C124,Results!B:O,13,FALSE)="","Retired",VLOOKUP(C124,Results!B:O,13,FALSE))</f>
        <v>Retired</v>
      </c>
    </row>
    <row r="125" spans="1:9" ht="15">
      <c r="A125" s="201"/>
      <c r="B125" s="218"/>
      <c r="C125" s="202">
        <v>85</v>
      </c>
      <c r="D125" s="203" t="str">
        <f>VLOOKUP(C125,'Champ Classes'!A:B,2,FALSE)</f>
        <v>Naised</v>
      </c>
      <c r="E125" s="204" t="str">
        <f>CONCATENATE(VLOOKUP(C125,Startlist!B:H,3,FALSE)," / ",VLOOKUP(C125,Startlist!B:H,4,FALSE))</f>
        <v>Maria Roop / Rasmus Tobias</v>
      </c>
      <c r="F125" s="205" t="str">
        <f>VLOOKUP(C125,Startlist!B:F,5,FALSE)</f>
        <v>EST</v>
      </c>
      <c r="G125" s="204" t="str">
        <f>VLOOKUP(C125,Startlist!B:H,7,FALSE)</f>
        <v>Seat Ibiza</v>
      </c>
      <c r="H125" s="204" t="str">
        <f>IF(VLOOKUP(C125,Startlist!B:H,6,FALSE)="","",VLOOKUP(C125,Startlist!B:H,6,FALSE))</f>
        <v>Auto360</v>
      </c>
      <c r="I125" s="262" t="str">
        <f>IF(VLOOKUP(C125,Results!B:O,13,FALSE)="","Retired",VLOOKUP(C125,Results!B:O,13,FALSE))</f>
        <v>Retired</v>
      </c>
    </row>
    <row r="126" spans="1:9" ht="15">
      <c r="A126" s="201"/>
      <c r="B126" s="218"/>
      <c r="C126" s="202">
        <v>86</v>
      </c>
      <c r="D126" s="203" t="str">
        <f>VLOOKUP(C126,'Champ Classes'!A:B,2,FALSE)</f>
        <v>2WD-VE</v>
      </c>
      <c r="E126" s="204" t="str">
        <f>CONCATENATE(VLOOKUP(C126,Startlist!B:H,3,FALSE)," / ",VLOOKUP(C126,Startlist!B:H,4,FALSE))</f>
        <v>Erki Auendorf / Anti Muuga</v>
      </c>
      <c r="F126" s="205" t="str">
        <f>VLOOKUP(C126,Startlist!B:F,5,FALSE)</f>
        <v>EST</v>
      </c>
      <c r="G126" s="204" t="str">
        <f>VLOOKUP(C126,Startlist!B:H,7,FALSE)</f>
        <v>Honda Civic</v>
      </c>
      <c r="H126" s="204" t="str">
        <f>IF(VLOOKUP(C126,Startlist!B:H,6,FALSE)="","",VLOOKUP(C126,Startlist!B:H,6,FALSE))</f>
        <v>A1M Motorsport</v>
      </c>
      <c r="I126" s="262" t="str">
        <f>IF(VLOOKUP(C126,Results!B:O,13,FALSE)="","Retired",VLOOKUP(C126,Results!B:O,13,FALSE))</f>
        <v>Retired</v>
      </c>
    </row>
    <row r="127" spans="1:9" ht="15">
      <c r="A127" s="201"/>
      <c r="B127" s="218"/>
      <c r="C127" s="202">
        <v>89</v>
      </c>
      <c r="D127" s="203" t="str">
        <f>VLOOKUP(C127,'Champ Classes'!A:B,2,FALSE)</f>
        <v>2WD-VT</v>
      </c>
      <c r="E127" s="204" t="str">
        <f>CONCATENATE(VLOOKUP(C127,Startlist!B:H,3,FALSE)," / ",VLOOKUP(C127,Startlist!B:H,4,FALSE))</f>
        <v>Kaimar Kittus / Marina Liira</v>
      </c>
      <c r="F127" s="205" t="str">
        <f>VLOOKUP(C127,Startlist!B:F,5,FALSE)</f>
        <v>EST</v>
      </c>
      <c r="G127" s="204" t="str">
        <f>VLOOKUP(C127,Startlist!B:H,7,FALSE)</f>
        <v>BMW 316</v>
      </c>
      <c r="H127" s="204" t="str">
        <f>IF(VLOOKUP(C127,Startlist!B:H,6,FALSE)="","",VLOOKUP(C127,Startlist!B:H,6,FALSE))</f>
        <v>Apex Racing</v>
      </c>
      <c r="I127" s="262" t="str">
        <f>IF(VLOOKUP(C127,Results!B:O,13,FALSE)="","Retired",VLOOKUP(C127,Results!B:O,13,FALSE))</f>
        <v>Retired</v>
      </c>
    </row>
    <row r="128" spans="1:9" ht="15">
      <c r="A128" s="201"/>
      <c r="B128" s="218"/>
      <c r="C128" s="202">
        <v>95</v>
      </c>
      <c r="D128" s="203" t="str">
        <f>VLOOKUP(C128,'Champ Classes'!A:B,2,FALSE)</f>
        <v>SU</v>
      </c>
      <c r="E128" s="204" t="str">
        <f>CONCATENATE(VLOOKUP(C128,Startlist!B:H,3,FALSE)," / ",VLOOKUP(C128,Startlist!B:H,4,FALSE))</f>
        <v>Mikk Saaron / Mait Saaron</v>
      </c>
      <c r="F128" s="205" t="str">
        <f>VLOOKUP(C128,Startlist!B:F,5,FALSE)</f>
        <v>EST</v>
      </c>
      <c r="G128" s="204" t="str">
        <f>VLOOKUP(C128,Startlist!B:H,7,FALSE)</f>
        <v>Lada 07</v>
      </c>
      <c r="H128" s="204">
        <f>IF(VLOOKUP(C128,Startlist!B:H,6,FALSE)="","",VLOOKUP(C128,Startlist!B:H,6,FALSE))</f>
      </c>
      <c r="I128" s="262" t="str">
        <f>IF(VLOOKUP(C128,Results!B:O,13,FALSE)="","Retired",VLOOKUP(C128,Results!B:O,13,FALSE))</f>
        <v>Retired</v>
      </c>
    </row>
    <row r="129" spans="1:9" ht="15">
      <c r="A129" s="201"/>
      <c r="B129" s="218"/>
      <c r="C129" s="202">
        <v>102</v>
      </c>
      <c r="D129" s="203" t="str">
        <f>VLOOKUP(C129,'Champ Classes'!A:B,2,FALSE)</f>
        <v>2WD-ST</v>
      </c>
      <c r="E129" s="204" t="str">
        <f>CONCATENATE(VLOOKUP(C129,Startlist!B:H,3,FALSE)," / ",VLOOKUP(C129,Startlist!B:H,4,FALSE))</f>
        <v>Gunnar Kuuba / Erki Kuuba</v>
      </c>
      <c r="F129" s="205" t="str">
        <f>VLOOKUP(C129,Startlist!B:F,5,FALSE)</f>
        <v>EST</v>
      </c>
      <c r="G129" s="204" t="str">
        <f>VLOOKUP(C129,Startlist!B:H,7,FALSE)</f>
        <v>BMW 328</v>
      </c>
      <c r="H129" s="204" t="str">
        <f>IF(VLOOKUP(C129,Startlist!B:H,6,FALSE)="","",VLOOKUP(C129,Startlist!B:H,6,FALSE))</f>
        <v>Erki Kuuba</v>
      </c>
      <c r="I129" s="262" t="str">
        <f>IF(VLOOKUP(C129,Results!B:O,13,FALSE)="","Retired",VLOOKUP(C129,Results!B:O,13,FALSE))</f>
        <v>Retired</v>
      </c>
    </row>
    <row r="130" spans="1:9" ht="15">
      <c r="A130" s="201"/>
      <c r="B130" s="218"/>
      <c r="C130" s="202">
        <v>103</v>
      </c>
      <c r="D130" s="203" t="str">
        <f>VLOOKUP(C130,'Champ Classes'!A:B,2,FALSE)</f>
        <v>2WD-VT</v>
      </c>
      <c r="E130" s="204" t="str">
        <f>CONCATENATE(VLOOKUP(C130,Startlist!B:H,3,FALSE)," / ",VLOOKUP(C130,Startlist!B:H,4,FALSE))</f>
        <v>Chris Männik / Ermo Loik</v>
      </c>
      <c r="F130" s="205" t="str">
        <f>VLOOKUP(C130,Startlist!B:F,5,FALSE)</f>
        <v>EST</v>
      </c>
      <c r="G130" s="204" t="str">
        <f>VLOOKUP(C130,Startlist!B:H,7,FALSE)</f>
        <v>BMW 318i</v>
      </c>
      <c r="H130" s="204" t="str">
        <f>IF(VLOOKUP(C130,Startlist!B:H,6,FALSE)="","",VLOOKUP(C130,Startlist!B:H,6,FALSE))</f>
        <v>Weekend Racing</v>
      </c>
      <c r="I130" s="262" t="str">
        <f>IF(VLOOKUP(C130,Results!B:O,13,FALSE)="","Retired",VLOOKUP(C130,Results!B:O,13,FALSE))</f>
        <v>Retired</v>
      </c>
    </row>
    <row r="131" spans="1:9" ht="15">
      <c r="A131" s="201"/>
      <c r="B131" s="218"/>
      <c r="C131" s="202">
        <v>107</v>
      </c>
      <c r="D131" s="203" t="str">
        <f>VLOOKUP(C131,'Champ Classes'!A:B,2,FALSE)</f>
        <v>SU</v>
      </c>
      <c r="E131" s="204" t="str">
        <f>CONCATENATE(VLOOKUP(C131,Startlist!B:H,3,FALSE)," / ",VLOOKUP(C131,Startlist!B:H,4,FALSE))</f>
        <v>Kaarel Lonks / Sander Lonks</v>
      </c>
      <c r="F131" s="205" t="str">
        <f>VLOOKUP(C131,Startlist!B:F,5,FALSE)</f>
        <v>EST</v>
      </c>
      <c r="G131" s="204" t="str">
        <f>VLOOKUP(C131,Startlist!B:H,7,FALSE)</f>
        <v>VAZ 2107</v>
      </c>
      <c r="H131" s="204" t="str">
        <f>IF(VLOOKUP(C131,Startlist!B:H,6,FALSE)="","",VLOOKUP(C131,Startlist!B:H,6,FALSE))</f>
        <v>Thule Motorsport</v>
      </c>
      <c r="I131" s="262" t="str">
        <f>IF(VLOOKUP(C131,Results!B:O,13,FALSE)="","Retired",VLOOKUP(C131,Results!B:O,13,FALSE))</f>
        <v>Retired</v>
      </c>
    </row>
    <row r="132" spans="1:9" ht="15">
      <c r="A132" s="201"/>
      <c r="B132" s="218"/>
      <c r="C132" s="202">
        <v>112</v>
      </c>
      <c r="D132" s="203" t="str">
        <f>VLOOKUP(C132,'Champ Classes'!A:B,2,FALSE)</f>
        <v>SU</v>
      </c>
      <c r="E132" s="204" t="str">
        <f>CONCATENATE(VLOOKUP(C132,Startlist!B:H,3,FALSE)," / ",VLOOKUP(C132,Startlist!B:H,4,FALSE))</f>
        <v>Indrek Mäestu / Imre Jelle</v>
      </c>
      <c r="F132" s="205" t="str">
        <f>VLOOKUP(C132,Startlist!B:F,5,FALSE)</f>
        <v>EST</v>
      </c>
      <c r="G132" s="204" t="str">
        <f>VLOOKUP(C132,Startlist!B:H,7,FALSE)</f>
        <v>VAZ 2105</v>
      </c>
      <c r="H132" s="204">
        <f>IF(VLOOKUP(C132,Startlist!B:H,6,FALSE)="","",VLOOKUP(C132,Startlist!B:H,6,FALSE))</f>
      </c>
      <c r="I132" s="262" t="str">
        <f>IF(VLOOKUP(C132,Results!B:O,13,FALSE)="","Retired",VLOOKUP(C132,Results!B:O,13,FALSE))</f>
        <v>Retired</v>
      </c>
    </row>
    <row r="133" spans="1:9" ht="15">
      <c r="A133" s="201"/>
      <c r="B133" s="218"/>
      <c r="C133" s="202">
        <v>117</v>
      </c>
      <c r="D133" s="203" t="str">
        <f>VLOOKUP(C133,'Champ Classes'!A:B,2,FALSE)</f>
        <v>2WD-ST</v>
      </c>
      <c r="E133" s="204" t="str">
        <f>CONCATENATE(VLOOKUP(C133,Startlist!B:H,3,FALSE)," / ",VLOOKUP(C133,Startlist!B:H,4,FALSE))</f>
        <v>Kristo Vahter / Kaido Rao</v>
      </c>
      <c r="F133" s="205" t="str">
        <f>VLOOKUP(C133,Startlist!B:F,5,FALSE)</f>
        <v>EST</v>
      </c>
      <c r="G133" s="204" t="str">
        <f>VLOOKUP(C133,Startlist!B:H,7,FALSE)</f>
        <v>BMW 328</v>
      </c>
      <c r="H133" s="204" t="str">
        <f>IF(VLOOKUP(C133,Startlist!B:H,6,FALSE)="","",VLOOKUP(C133,Startlist!B:H,6,FALSE))</f>
        <v>VV Motorsport</v>
      </c>
      <c r="I133" s="262" t="str">
        <f>IF(VLOOKUP(C133,Results!B:O,13,FALSE)="","Retired",VLOOKUP(C133,Results!B:O,13,FALSE))</f>
        <v>Retired</v>
      </c>
    </row>
    <row r="134" spans="1:9" ht="15">
      <c r="A134" s="201"/>
      <c r="B134" s="218"/>
      <c r="C134" s="202">
        <v>118</v>
      </c>
      <c r="D134" s="203" t="str">
        <f>VLOOKUP(C134,'Champ Classes'!A:B,2,FALSE)</f>
        <v>SU</v>
      </c>
      <c r="E134" s="204" t="str">
        <f>CONCATENATE(VLOOKUP(C134,Startlist!B:H,3,FALSE)," / ",VLOOKUP(C134,Startlist!B:H,4,FALSE))</f>
        <v>Rain Laupa / Olavi Laupa</v>
      </c>
      <c r="F134" s="205" t="str">
        <f>VLOOKUP(C134,Startlist!B:F,5,FALSE)</f>
        <v>EST</v>
      </c>
      <c r="G134" s="204" t="str">
        <f>VLOOKUP(C134,Startlist!B:H,7,FALSE)</f>
        <v>VAZ 2106</v>
      </c>
      <c r="H134" s="204">
        <f>IF(VLOOKUP(C134,Startlist!B:H,6,FALSE)="","",VLOOKUP(C134,Startlist!B:H,6,FALSE))</f>
      </c>
      <c r="I134" s="262" t="str">
        <f>IF(VLOOKUP(C134,Results!B:O,13,FALSE)="","Retired",VLOOKUP(C134,Results!B:O,13,FALSE))</f>
        <v>Retired</v>
      </c>
    </row>
    <row r="135" spans="1:9" ht="15">
      <c r="A135" s="201"/>
      <c r="B135" s="218"/>
      <c r="C135" s="202">
        <v>127</v>
      </c>
      <c r="D135" s="203" t="str">
        <f>VLOOKUP(C135,'Champ Classes'!A:B,2,FALSE)</f>
        <v>2WD-VE</v>
      </c>
      <c r="E135" s="204" t="str">
        <f>CONCATENATE(VLOOKUP(C135,Startlist!B:H,3,FALSE)," / ",VLOOKUP(C135,Startlist!B:H,4,FALSE))</f>
        <v>Heikko Tiits / Karl-Erik Rajasalu</v>
      </c>
      <c r="F135" s="205" t="str">
        <f>VLOOKUP(C135,Startlist!B:F,5,FALSE)</f>
        <v>EST</v>
      </c>
      <c r="G135" s="204" t="str">
        <f>VLOOKUP(C135,Startlist!B:H,7,FALSE)</f>
        <v>Mitsubishi Colt</v>
      </c>
      <c r="H135" s="204" t="str">
        <f>IF(VLOOKUP(C135,Startlist!B:H,6,FALSE)="","",VLOOKUP(C135,Startlist!B:H,6,FALSE))</f>
        <v>HT Motorsport</v>
      </c>
      <c r="I135" s="262" t="str">
        <f>IF(VLOOKUP(C135,Results!B:O,13,FALSE)="","Retired",VLOOKUP(C135,Results!B:O,13,FALSE))</f>
        <v>Retired</v>
      </c>
    </row>
    <row r="136" spans="1:9" ht="15">
      <c r="A136" s="201"/>
      <c r="B136" s="218"/>
      <c r="C136" s="202">
        <v>128</v>
      </c>
      <c r="D136" s="203" t="str">
        <f>VLOOKUP(C136,'Champ Classes'!A:B,2,FALSE)</f>
        <v>2WD-VT</v>
      </c>
      <c r="E136" s="204" t="str">
        <f>CONCATENATE(VLOOKUP(C136,Startlist!B:H,3,FALSE)," / ",VLOOKUP(C136,Startlist!B:H,4,FALSE))</f>
        <v>Karl-Erik Hermann / Eda Siivelt</v>
      </c>
      <c r="F136" s="205" t="str">
        <f>VLOOKUP(C136,Startlist!B:F,5,FALSE)</f>
        <v>EST</v>
      </c>
      <c r="G136" s="204" t="str">
        <f>VLOOKUP(C136,Startlist!B:H,7,FALSE)</f>
        <v>BMW 318i</v>
      </c>
      <c r="H136" s="204" t="str">
        <f>IF(VLOOKUP(C136,Startlist!B:H,6,FALSE)="","",VLOOKUP(C136,Startlist!B:H,6,FALSE))</f>
        <v>A1M Motorsport</v>
      </c>
      <c r="I136" s="262" t="str">
        <f>IF(VLOOKUP(C136,Results!B:O,13,FALSE)="","Retired",VLOOKUP(C136,Results!B:O,13,FALSE))</f>
        <v>Retired</v>
      </c>
    </row>
    <row r="137" spans="1:9" ht="15">
      <c r="A137" s="201"/>
      <c r="B137" s="218"/>
      <c r="C137" s="202">
        <v>130</v>
      </c>
      <c r="D137" s="203" t="str">
        <f>VLOOKUP(C137,'Champ Classes'!A:B,2,FALSE)</f>
        <v>2WD-VT</v>
      </c>
      <c r="E137" s="204" t="str">
        <f>CONCATENATE(VLOOKUP(C137,Startlist!B:H,3,FALSE)," / ",VLOOKUP(C137,Startlist!B:H,4,FALSE))</f>
        <v>Siim Reede / Mati Volmsen</v>
      </c>
      <c r="F137" s="205" t="str">
        <f>VLOOKUP(C137,Startlist!B:F,5,FALSE)</f>
        <v>EST</v>
      </c>
      <c r="G137" s="204" t="str">
        <f>VLOOKUP(C137,Startlist!B:H,7,FALSE)</f>
        <v>BMW 316</v>
      </c>
      <c r="H137" s="204" t="str">
        <f>IF(VLOOKUP(C137,Startlist!B:H,6,FALSE)="","",VLOOKUP(C137,Startlist!B:H,6,FALSE))</f>
        <v>Siim Reede</v>
      </c>
      <c r="I137" s="262" t="str">
        <f>IF(VLOOKUP(C137,Results!B:O,13,FALSE)="","Retired",VLOOKUP(C137,Results!B:O,13,FALSE))</f>
        <v>Retired</v>
      </c>
    </row>
    <row r="138" spans="1:9" ht="15">
      <c r="A138" s="201"/>
      <c r="B138" s="218"/>
      <c r="C138" s="202">
        <v>132</v>
      </c>
      <c r="D138" s="203" t="str">
        <f>VLOOKUP(C138,'Champ Classes'!A:B,2,FALSE)</f>
        <v>2WD-ST</v>
      </c>
      <c r="E138" s="204" t="str">
        <f>CONCATENATE(VLOOKUP(C138,Startlist!B:H,3,FALSE)," / ",VLOOKUP(C138,Startlist!B:H,4,FALSE))</f>
        <v>Meelis Hõim / Maigro Rehberg</v>
      </c>
      <c r="F138" s="205" t="str">
        <f>VLOOKUP(C138,Startlist!B:F,5,FALSE)</f>
        <v>EST</v>
      </c>
      <c r="G138" s="204" t="str">
        <f>VLOOKUP(C138,Startlist!B:H,7,FALSE)</f>
        <v>BMW 325</v>
      </c>
      <c r="H138" s="204">
        <f>IF(VLOOKUP(C138,Startlist!B:H,6,FALSE)="","",VLOOKUP(C138,Startlist!B:H,6,FALSE))</f>
      </c>
      <c r="I138" s="262" t="str">
        <f>IF(VLOOKUP(C138,Results!B:O,13,FALSE)="","Retired",VLOOKUP(C138,Results!B:O,13,FALSE))</f>
        <v>Retired</v>
      </c>
    </row>
    <row r="139" spans="1:9" ht="15">
      <c r="A139" s="201"/>
      <c r="B139" s="218"/>
      <c r="C139" s="202">
        <v>134</v>
      </c>
      <c r="D139" s="203" t="str">
        <f>VLOOKUP(C139,'Champ Classes'!A:B,2,FALSE)</f>
        <v>2WD-ST</v>
      </c>
      <c r="E139" s="204" t="str">
        <f>CONCATENATE(VLOOKUP(C139,Startlist!B:H,3,FALSE)," / ",VLOOKUP(C139,Startlist!B:H,4,FALSE))</f>
        <v>Janar Kleitsman / Heiki Kapstas</v>
      </c>
      <c r="F139" s="205" t="str">
        <f>VLOOKUP(C139,Startlist!B:F,5,FALSE)</f>
        <v>EST</v>
      </c>
      <c r="G139" s="204" t="str">
        <f>VLOOKUP(C139,Startlist!B:H,7,FALSE)</f>
        <v>BMW 325</v>
      </c>
      <c r="H139" s="204">
        <f>IF(VLOOKUP(C139,Startlist!B:H,6,FALSE)="","",VLOOKUP(C139,Startlist!B:H,6,FALSE))</f>
      </c>
      <c r="I139" s="262" t="str">
        <f>IF(VLOOKUP(C139,Results!B:O,13,FALSE)="","Retired",VLOOKUP(C139,Results!B:O,13,FALSE))</f>
        <v>Retired</v>
      </c>
    </row>
    <row r="140" spans="1:9" ht="15">
      <c r="A140" s="201"/>
      <c r="B140" s="218"/>
      <c r="C140" s="202">
        <v>136</v>
      </c>
      <c r="D140" s="203" t="str">
        <f>VLOOKUP(C140,'Champ Classes'!A:B,2,FALSE)</f>
        <v>2WD-ST</v>
      </c>
      <c r="E140" s="204" t="str">
        <f>CONCATENATE(VLOOKUP(C140,Startlist!B:H,3,FALSE)," / ",VLOOKUP(C140,Startlist!B:H,4,FALSE))</f>
        <v>Marko Kukushkin / Bruno Jakobi</v>
      </c>
      <c r="F140" s="205" t="str">
        <f>VLOOKUP(C140,Startlist!B:F,5,FALSE)</f>
        <v>EST</v>
      </c>
      <c r="G140" s="204" t="str">
        <f>VLOOKUP(C140,Startlist!B:H,7,FALSE)</f>
        <v>BMW 318CI</v>
      </c>
      <c r="H140" s="204" t="str">
        <f>IF(VLOOKUP(C140,Startlist!B:H,6,FALSE)="","",VLOOKUP(C140,Startlist!B:H,6,FALSE))</f>
        <v>Kiired&amp;Õlised</v>
      </c>
      <c r="I140" s="262" t="str">
        <f>IF(VLOOKUP(C140,Results!B:O,13,FALSE)="","Retired",VLOOKUP(C140,Results!B:O,13,FALSE))</f>
        <v>Retired</v>
      </c>
    </row>
    <row r="141" spans="1:9" ht="15">
      <c r="A141" s="201"/>
      <c r="B141" s="218"/>
      <c r="C141" s="202">
        <v>137</v>
      </c>
      <c r="D141" s="203" t="str">
        <f>VLOOKUP(C141,'Champ Classes'!A:B,2,FALSE)</f>
        <v>4WD</v>
      </c>
      <c r="E141" s="204" t="str">
        <f>CONCATENATE(VLOOKUP(C141,Startlist!B:H,3,FALSE)," / ",VLOOKUP(C141,Startlist!B:H,4,FALSE))</f>
        <v>Karl-Kenneth Neuhaus / Inga Reimal</v>
      </c>
      <c r="F141" s="205" t="str">
        <f>VLOOKUP(C141,Startlist!B:F,5,FALSE)</f>
        <v>EST</v>
      </c>
      <c r="G141" s="204" t="str">
        <f>VLOOKUP(C141,Startlist!B:H,7,FALSE)</f>
        <v>Subaru Impreza WRX</v>
      </c>
      <c r="H141" s="204" t="str">
        <f>IF(VLOOKUP(C141,Startlist!B:H,6,FALSE)="","",VLOOKUP(C141,Startlist!B:H,6,FALSE))</f>
        <v>Thule Motorsport</v>
      </c>
      <c r="I141" s="262" t="str">
        <f>IF(VLOOKUP(C141,Results!B:O,13,FALSE)="","Retired",VLOOKUP(C141,Results!B:O,13,FALSE))</f>
        <v>Retired</v>
      </c>
    </row>
    <row r="142" spans="1:9" ht="15">
      <c r="A142" s="201"/>
      <c r="B142" s="218"/>
      <c r="C142" s="202">
        <v>139</v>
      </c>
      <c r="D142" s="203" t="str">
        <f>VLOOKUP(C142,'Champ Classes'!A:B,2,FALSE)</f>
        <v>4WD</v>
      </c>
      <c r="E142" s="204" t="str">
        <f>CONCATENATE(VLOOKUP(C142,Startlist!B:H,3,FALSE)," / ",VLOOKUP(C142,Startlist!B:H,4,FALSE))</f>
        <v>Kermo Vahejõe / Marten Madison</v>
      </c>
      <c r="F142" s="205" t="str">
        <f>VLOOKUP(C142,Startlist!B:F,5,FALSE)</f>
        <v>EST</v>
      </c>
      <c r="G142" s="204" t="str">
        <f>VLOOKUP(C142,Startlist!B:H,7,FALSE)</f>
        <v>Toyota Yaris</v>
      </c>
      <c r="H142" s="204">
        <f>IF(VLOOKUP(C142,Startlist!B:H,6,FALSE)="","",VLOOKUP(C142,Startlist!B:H,6,FALSE))</f>
      </c>
      <c r="I142" s="262" t="str">
        <f>IF(VLOOKUP(C142,Results!B:O,13,FALSE)="","Retired",VLOOKUP(C142,Results!B:O,13,FALSE))</f>
        <v>Retired</v>
      </c>
    </row>
    <row r="143" spans="1:9" ht="15">
      <c r="A143" s="201"/>
      <c r="B143" s="218"/>
      <c r="C143" s="202">
        <v>142</v>
      </c>
      <c r="D143" s="203" t="str">
        <f>VLOOKUP(C143,'Champ Classes'!A:B,2,FALSE)</f>
        <v>2WD-ST</v>
      </c>
      <c r="E143" s="204" t="str">
        <f>CONCATENATE(VLOOKUP(C143,Startlist!B:H,3,FALSE)," / ",VLOOKUP(C143,Startlist!B:H,4,FALSE))</f>
        <v>Ranno Saar / Hardy Runtel</v>
      </c>
      <c r="F143" s="205" t="str">
        <f>VLOOKUP(C143,Startlist!B:F,5,FALSE)</f>
        <v>EST</v>
      </c>
      <c r="G143" s="204" t="str">
        <f>VLOOKUP(C143,Startlist!B:H,7,FALSE)</f>
        <v>BMW 328</v>
      </c>
      <c r="H143" s="204" t="str">
        <f>IF(VLOOKUP(C143,Startlist!B:H,6,FALSE)="","",VLOOKUP(C143,Startlist!B:H,6,FALSE))</f>
        <v>Ranno Saar</v>
      </c>
      <c r="I143" s="262" t="str">
        <f>IF(VLOOKUP(C143,Results!B:O,13,FALSE)="","Retired",VLOOKUP(C143,Results!B:O,13,FALSE))</f>
        <v>Retired</v>
      </c>
    </row>
  </sheetData>
  <sheetProtection/>
  <autoFilter ref="C7:I143"/>
  <mergeCells count="3">
    <mergeCell ref="A2:I2"/>
    <mergeCell ref="A3:I3"/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2" width="5.28125" style="14" customWidth="1"/>
    <col min="3" max="3" width="6.00390625" style="208" customWidth="1"/>
    <col min="4" max="4" width="9.421875" style="2" customWidth="1"/>
    <col min="5" max="5" width="33.8515625" style="0" bestFit="1" customWidth="1"/>
    <col min="6" max="6" width="13.28125" style="0" customWidth="1"/>
    <col min="7" max="7" width="21.140625" style="0" customWidth="1"/>
    <col min="8" max="8" width="24.8515625" style="0" bestFit="1" customWidth="1"/>
    <col min="9" max="9" width="9.140625" style="209" customWidth="1"/>
    <col min="10" max="10" width="9.140625" style="2" customWidth="1"/>
  </cols>
  <sheetData>
    <row r="1" spans="1:9" ht="9" customHeight="1">
      <c r="A1" s="50"/>
      <c r="B1" s="50"/>
      <c r="C1" s="187"/>
      <c r="D1" s="53"/>
      <c r="E1" s="32"/>
      <c r="F1" s="45"/>
      <c r="G1" s="32"/>
      <c r="H1" s="32"/>
      <c r="I1" s="188"/>
    </row>
    <row r="2" spans="1:9" ht="15" customHeight="1">
      <c r="A2" s="265" t="str">
        <f>Startlist!$F2</f>
        <v>Lääne-Eesti rahvaralli 2023</v>
      </c>
      <c r="B2" s="265"/>
      <c r="C2" s="274"/>
      <c r="D2" s="274"/>
      <c r="E2" s="274"/>
      <c r="F2" s="274"/>
      <c r="G2" s="274"/>
      <c r="H2" s="274"/>
      <c r="I2" s="274"/>
    </row>
    <row r="3" spans="1:9" ht="15.75">
      <c r="A3" s="265" t="str">
        <f>Startlist!$F3</f>
        <v>20.05.2023</v>
      </c>
      <c r="B3" s="265"/>
      <c r="C3" s="274"/>
      <c r="D3" s="274"/>
      <c r="E3" s="274"/>
      <c r="F3" s="274"/>
      <c r="G3" s="274"/>
      <c r="H3" s="274"/>
      <c r="I3" s="274"/>
    </row>
    <row r="4" spans="1:9" ht="15.75">
      <c r="A4" s="265" t="str">
        <f>Startlist!$F4</f>
        <v>Läänemaa</v>
      </c>
      <c r="B4" s="265"/>
      <c r="C4" s="274"/>
      <c r="D4" s="274"/>
      <c r="E4" s="274"/>
      <c r="F4" s="274"/>
      <c r="G4" s="274"/>
      <c r="H4" s="274"/>
      <c r="I4" s="274"/>
    </row>
    <row r="5" spans="1:9" ht="15" customHeight="1">
      <c r="A5" s="50"/>
      <c r="B5" s="50"/>
      <c r="C5" s="187"/>
      <c r="D5" s="53"/>
      <c r="E5" s="32"/>
      <c r="F5" s="32"/>
      <c r="G5" s="32"/>
      <c r="H5" s="32"/>
      <c r="I5" s="189"/>
    </row>
    <row r="6" spans="1:10" ht="15.75" customHeight="1">
      <c r="A6" s="190"/>
      <c r="B6" s="190"/>
      <c r="C6" s="191" t="s">
        <v>1522</v>
      </c>
      <c r="D6" s="192"/>
      <c r="E6" s="190"/>
      <c r="F6" s="190"/>
      <c r="G6" s="190"/>
      <c r="H6" s="190"/>
      <c r="I6" s="193"/>
      <c r="J6" s="194"/>
    </row>
    <row r="7" spans="1:10" ht="12.75">
      <c r="A7" s="219" t="s">
        <v>1497</v>
      </c>
      <c r="B7" s="220" t="s">
        <v>1498</v>
      </c>
      <c r="C7" s="195" t="s">
        <v>1126</v>
      </c>
      <c r="D7" s="196"/>
      <c r="E7" s="197" t="s">
        <v>1162</v>
      </c>
      <c r="F7" s="196"/>
      <c r="G7" s="198" t="s">
        <v>941</v>
      </c>
      <c r="H7" s="199" t="s">
        <v>940</v>
      </c>
      <c r="I7" s="200" t="s">
        <v>1163</v>
      </c>
      <c r="J7" s="194"/>
    </row>
    <row r="8" spans="1:10" ht="15" customHeight="1">
      <c r="A8" s="201">
        <v>1</v>
      </c>
      <c r="B8" s="218">
        <f>COUNTIF($D$1:D7,D8)+1</f>
        <v>1</v>
      </c>
      <c r="C8" s="202">
        <v>61</v>
      </c>
      <c r="D8" s="203" t="str">
        <f>VLOOKUP(C8,'Champ Classes'!A:B,2,FALSE)</f>
        <v>2WD-ST</v>
      </c>
      <c r="E8" s="204" t="str">
        <f>CONCATENATE(VLOOKUP(C8,Startlist!B:H,3,FALSE)," / ",VLOOKUP(C8,Startlist!B:H,4,FALSE))</f>
        <v>Hendrik Väli / Silver Selling</v>
      </c>
      <c r="F8" s="205" t="str">
        <f>VLOOKUP(C8,Startlist!B:F,5,FALSE)</f>
        <v>EST</v>
      </c>
      <c r="G8" s="204" t="str">
        <f>VLOOKUP(C8,Startlist!B:H,7,FALSE)</f>
        <v>BMW 316i</v>
      </c>
      <c r="H8" s="204">
        <f>IF(VLOOKUP(C8,Startlist!B:H,6,FALSE)="","",VLOOKUP(C8,Startlist!B:H,6,FALSE))</f>
      </c>
      <c r="I8" s="206" t="str">
        <f>IF(VLOOKUP(C8,Results!B:O,4,FALSE)=""," Retired",VLOOKUP(C8,Results!B:O,4,FALSE))</f>
        <v> 3.13,6</v>
      </c>
      <c r="J8" s="207"/>
    </row>
    <row r="9" spans="1:10" ht="15" customHeight="1">
      <c r="A9" s="201">
        <f>A8+1</f>
        <v>2</v>
      </c>
      <c r="B9" s="218">
        <f>COUNTIF($D$1:D8,D9)+1</f>
        <v>2</v>
      </c>
      <c r="C9" s="202">
        <v>78</v>
      </c>
      <c r="D9" s="203" t="str">
        <f>VLOOKUP(C9,'Champ Classes'!A:B,2,FALSE)</f>
        <v>2WD-ST</v>
      </c>
      <c r="E9" s="204" t="str">
        <f>CONCATENATE(VLOOKUP(C9,Startlist!B:H,3,FALSE)," / ",VLOOKUP(C9,Startlist!B:H,4,FALSE))</f>
        <v>Kevin Ruddi / Rauno Valdmann</v>
      </c>
      <c r="F9" s="205" t="str">
        <f>VLOOKUP(C9,Startlist!B:F,5,FALSE)</f>
        <v>EST</v>
      </c>
      <c r="G9" s="204" t="str">
        <f>VLOOKUP(C9,Startlist!B:H,7,FALSE)</f>
        <v>BMW 316i</v>
      </c>
      <c r="H9" s="204" t="str">
        <f>IF(VLOOKUP(C9,Startlist!B:H,6,FALSE)="","",VLOOKUP(C9,Startlist!B:H,6,FALSE))</f>
        <v>Käru Tehnikaklubi</v>
      </c>
      <c r="I9" s="206" t="str">
        <f>IF(VLOOKUP(C9,Results!B:O,4,FALSE)=""," Retired",VLOOKUP(C9,Results!B:O,4,FALSE))</f>
        <v> 3.14,8</v>
      </c>
      <c r="J9" s="207"/>
    </row>
    <row r="10" spans="1:10" ht="15" customHeight="1">
      <c r="A10" s="201">
        <f aca="true" t="shared" si="0" ref="A10:A73">A9+1</f>
        <v>3</v>
      </c>
      <c r="B10" s="218">
        <f>COUNTIF($D$1:D9,D10)+1</f>
        <v>3</v>
      </c>
      <c r="C10" s="202">
        <v>50</v>
      </c>
      <c r="D10" s="203" t="str">
        <f>VLOOKUP(C10,'Champ Classes'!A:B,2,FALSE)</f>
        <v>2WD-ST</v>
      </c>
      <c r="E10" s="204" t="str">
        <f>CONCATENATE(VLOOKUP(C10,Startlist!B:H,3,FALSE)," / ",VLOOKUP(C10,Startlist!B:H,4,FALSE))</f>
        <v>Jüri Lee / Harry Ogga</v>
      </c>
      <c r="F10" s="205" t="str">
        <f>VLOOKUP(C10,Startlist!B:F,5,FALSE)</f>
        <v>EST</v>
      </c>
      <c r="G10" s="204" t="str">
        <f>VLOOKUP(C10,Startlist!B:H,7,FALSE)</f>
        <v>BMW 318</v>
      </c>
      <c r="H10" s="204" t="str">
        <f>IF(VLOOKUP(C10,Startlist!B:H,6,FALSE)="","",VLOOKUP(C10,Startlist!B:H,6,FALSE))</f>
        <v>Juuru Tehnikaklubi</v>
      </c>
      <c r="I10" s="206" t="str">
        <f>IF(VLOOKUP(C10,Results!B:O,4,FALSE)=""," Retired",VLOOKUP(C10,Results!B:O,4,FALSE))</f>
        <v> 3.16,6</v>
      </c>
      <c r="J10" s="207"/>
    </row>
    <row r="11" spans="1:10" ht="15" customHeight="1">
      <c r="A11" s="201">
        <f t="shared" si="0"/>
        <v>4</v>
      </c>
      <c r="B11" s="218">
        <f>COUNTIF($D$1:D10,D11)+1</f>
        <v>4</v>
      </c>
      <c r="C11" s="202">
        <v>132</v>
      </c>
      <c r="D11" s="203" t="str">
        <f>VLOOKUP(C11,'Champ Classes'!A:B,2,FALSE)</f>
        <v>2WD-ST</v>
      </c>
      <c r="E11" s="204" t="str">
        <f>CONCATENATE(VLOOKUP(C11,Startlist!B:H,3,FALSE)," / ",VLOOKUP(C11,Startlist!B:H,4,FALSE))</f>
        <v>Meelis Hõim / Maigro Rehberg</v>
      </c>
      <c r="F11" s="205" t="str">
        <f>VLOOKUP(C11,Startlist!B:F,5,FALSE)</f>
        <v>EST</v>
      </c>
      <c r="G11" s="204" t="str">
        <f>VLOOKUP(C11,Startlist!B:H,7,FALSE)</f>
        <v>BMW 325</v>
      </c>
      <c r="H11" s="204">
        <f>IF(VLOOKUP(C11,Startlist!B:H,6,FALSE)="","",VLOOKUP(C11,Startlist!B:H,6,FALSE))</f>
      </c>
      <c r="I11" s="206" t="str">
        <f>IF(VLOOKUP(C11,Results!B:O,4,FALSE)=""," Retired",VLOOKUP(C11,Results!B:O,4,FALSE))</f>
        <v> 3.17,5</v>
      </c>
      <c r="J11" s="207"/>
    </row>
    <row r="12" spans="1:10" ht="15" customHeight="1">
      <c r="A12" s="201">
        <f t="shared" si="0"/>
        <v>5</v>
      </c>
      <c r="B12" s="218">
        <f>COUNTIF($D$1:D11,D12)+1</f>
        <v>5</v>
      </c>
      <c r="C12" s="202">
        <v>142</v>
      </c>
      <c r="D12" s="203" t="str">
        <f>VLOOKUP(C12,'Champ Classes'!A:B,2,FALSE)</f>
        <v>2WD-ST</v>
      </c>
      <c r="E12" s="204" t="str">
        <f>CONCATENATE(VLOOKUP(C12,Startlist!B:H,3,FALSE)," / ",VLOOKUP(C12,Startlist!B:H,4,FALSE))</f>
        <v>Ranno Saar / Hardy Runtel</v>
      </c>
      <c r="F12" s="205" t="str">
        <f>VLOOKUP(C12,Startlist!B:F,5,FALSE)</f>
        <v>EST</v>
      </c>
      <c r="G12" s="204" t="str">
        <f>VLOOKUP(C12,Startlist!B:H,7,FALSE)</f>
        <v>BMW 328</v>
      </c>
      <c r="H12" s="204" t="str">
        <f>IF(VLOOKUP(C12,Startlist!B:H,6,FALSE)="","",VLOOKUP(C12,Startlist!B:H,6,FALSE))</f>
        <v>Ranno Saar</v>
      </c>
      <c r="I12" s="206" t="str">
        <f>IF(VLOOKUP(C12,Results!B:O,4,FALSE)=""," Retired",VLOOKUP(C12,Results!B:O,4,FALSE))</f>
        <v> 3.18,4</v>
      </c>
      <c r="J12" s="207"/>
    </row>
    <row r="13" spans="1:10" ht="15" customHeight="1">
      <c r="A13" s="201">
        <f t="shared" si="0"/>
        <v>6</v>
      </c>
      <c r="B13" s="218">
        <f>COUNTIF($D$1:D12,D13)+1</f>
        <v>6</v>
      </c>
      <c r="C13" s="202">
        <v>47</v>
      </c>
      <c r="D13" s="203" t="str">
        <f>VLOOKUP(C13,'Champ Classes'!A:B,2,FALSE)</f>
        <v>2WD-ST</v>
      </c>
      <c r="E13" s="204" t="str">
        <f>CONCATENATE(VLOOKUP(C13,Startlist!B:H,3,FALSE)," / ",VLOOKUP(C13,Startlist!B:H,4,FALSE))</f>
        <v>Vahur Mäesalu / Jan Nõlvak</v>
      </c>
      <c r="F13" s="205" t="str">
        <f>VLOOKUP(C13,Startlist!B:F,5,FALSE)</f>
        <v>EST</v>
      </c>
      <c r="G13" s="204" t="str">
        <f>VLOOKUP(C13,Startlist!B:H,7,FALSE)</f>
        <v>BMW 328</v>
      </c>
      <c r="H13" s="204" t="str">
        <f>IF(VLOOKUP(C13,Startlist!B:H,6,FALSE)="","",VLOOKUP(C13,Startlist!B:H,6,FALSE))</f>
        <v>VM Motorsport</v>
      </c>
      <c r="I13" s="206" t="str">
        <f>IF(VLOOKUP(C13,Results!B:O,4,FALSE)=""," Retired",VLOOKUP(C13,Results!B:O,4,FALSE))</f>
        <v> 3.18,6</v>
      </c>
      <c r="J13" s="207"/>
    </row>
    <row r="14" spans="1:10" ht="15" customHeight="1">
      <c r="A14" s="201">
        <f t="shared" si="0"/>
        <v>7</v>
      </c>
      <c r="B14" s="218">
        <f>COUNTIF($D$1:D13,D14)+1</f>
        <v>1</v>
      </c>
      <c r="C14" s="202">
        <v>139</v>
      </c>
      <c r="D14" s="203" t="str">
        <f>VLOOKUP(C14,'Champ Classes'!A:B,2,FALSE)</f>
        <v>4WD</v>
      </c>
      <c r="E14" s="204" t="str">
        <f>CONCATENATE(VLOOKUP(C14,Startlist!B:H,3,FALSE)," / ",VLOOKUP(C14,Startlist!B:H,4,FALSE))</f>
        <v>Kermo Vahejõe / Marten Madison</v>
      </c>
      <c r="F14" s="205" t="str">
        <f>VLOOKUP(C14,Startlist!B:F,5,FALSE)</f>
        <v>EST</v>
      </c>
      <c r="G14" s="204" t="str">
        <f>VLOOKUP(C14,Startlist!B:H,7,FALSE)</f>
        <v>Toyota Yaris</v>
      </c>
      <c r="H14" s="204">
        <f>IF(VLOOKUP(C14,Startlist!B:H,6,FALSE)="","",VLOOKUP(C14,Startlist!B:H,6,FALSE))</f>
      </c>
      <c r="I14" s="206" t="str">
        <f>IF(VLOOKUP(C14,Results!B:O,4,FALSE)=""," Retired",VLOOKUP(C14,Results!B:O,4,FALSE))</f>
        <v> 3.19,7</v>
      </c>
      <c r="J14" s="207"/>
    </row>
    <row r="15" spans="1:10" ht="15" customHeight="1">
      <c r="A15" s="201">
        <f t="shared" si="0"/>
        <v>8</v>
      </c>
      <c r="B15" s="218">
        <f>COUNTIF($D$1:D14,D15)+1</f>
        <v>7</v>
      </c>
      <c r="C15" s="202">
        <v>135</v>
      </c>
      <c r="D15" s="203" t="str">
        <f>VLOOKUP(C15,'Champ Classes'!A:B,2,FALSE)</f>
        <v>2WD-ST</v>
      </c>
      <c r="E15" s="204" t="str">
        <f>CONCATENATE(VLOOKUP(C15,Startlist!B:H,3,FALSE)," / ",VLOOKUP(C15,Startlist!B:H,4,FALSE))</f>
        <v>Asko Meos / Hellar Sile</v>
      </c>
      <c r="F15" s="205" t="str">
        <f>VLOOKUP(C15,Startlist!B:F,5,FALSE)</f>
        <v>EST</v>
      </c>
      <c r="G15" s="204" t="str">
        <f>VLOOKUP(C15,Startlist!B:H,7,FALSE)</f>
        <v>BMW</v>
      </c>
      <c r="H15" s="204" t="str">
        <f>IF(VLOOKUP(C15,Startlist!B:H,6,FALSE)="","",VLOOKUP(C15,Startlist!B:H,6,FALSE))</f>
        <v>A1M Motorsport</v>
      </c>
      <c r="I15" s="206" t="str">
        <f>IF(VLOOKUP(C15,Results!B:O,4,FALSE)=""," Retired",VLOOKUP(C15,Results!B:O,4,FALSE))</f>
        <v> 3.19,9</v>
      </c>
      <c r="J15" s="207"/>
    </row>
    <row r="16" spans="1:10" ht="15" customHeight="1">
      <c r="A16" s="201">
        <f t="shared" si="0"/>
        <v>9</v>
      </c>
      <c r="B16" s="218">
        <f>COUNTIF($D$1:D15,D16)+1</f>
        <v>8</v>
      </c>
      <c r="C16" s="202">
        <v>60</v>
      </c>
      <c r="D16" s="203" t="str">
        <f>VLOOKUP(C16,'Champ Classes'!A:B,2,FALSE)</f>
        <v>2WD-ST</v>
      </c>
      <c r="E16" s="204" t="str">
        <f>CONCATENATE(VLOOKUP(C16,Startlist!B:H,3,FALSE)," / ",VLOOKUP(C16,Startlist!B:H,4,FALSE))</f>
        <v>Riho Eichfuss / Egon Vikat</v>
      </c>
      <c r="F16" s="205" t="str">
        <f>VLOOKUP(C16,Startlist!B:F,5,FALSE)</f>
        <v>EST</v>
      </c>
      <c r="G16" s="204" t="str">
        <f>VLOOKUP(C16,Startlist!B:H,7,FALSE)</f>
        <v>BMW 320i</v>
      </c>
      <c r="H16" s="204" t="str">
        <f>IF(VLOOKUP(C16,Startlist!B:H,6,FALSE)="","",VLOOKUP(C16,Startlist!B:H,6,FALSE))</f>
        <v>WKND</v>
      </c>
      <c r="I16" s="206" t="str">
        <f>IF(VLOOKUP(C16,Results!B:O,4,FALSE)=""," Retired",VLOOKUP(C16,Results!B:O,4,FALSE))</f>
        <v> 3.20,9</v>
      </c>
      <c r="J16" s="207"/>
    </row>
    <row r="17" spans="1:10" ht="15" customHeight="1">
      <c r="A17" s="201">
        <f t="shared" si="0"/>
        <v>10</v>
      </c>
      <c r="B17" s="218">
        <f>COUNTIF($D$1:D16,D17)+1</f>
        <v>9</v>
      </c>
      <c r="C17" s="202">
        <v>136</v>
      </c>
      <c r="D17" s="203" t="str">
        <f>VLOOKUP(C17,'Champ Classes'!A:B,2,FALSE)</f>
        <v>2WD-ST</v>
      </c>
      <c r="E17" s="204" t="str">
        <f>CONCATENATE(VLOOKUP(C17,Startlist!B:H,3,FALSE)," / ",VLOOKUP(C17,Startlist!B:H,4,FALSE))</f>
        <v>Marko Kukushkin / Bruno Jakobi</v>
      </c>
      <c r="F17" s="205" t="str">
        <f>VLOOKUP(C17,Startlist!B:F,5,FALSE)</f>
        <v>EST</v>
      </c>
      <c r="G17" s="204" t="str">
        <f>VLOOKUP(C17,Startlist!B:H,7,FALSE)</f>
        <v>BMW 318CI</v>
      </c>
      <c r="H17" s="204" t="str">
        <f>IF(VLOOKUP(C17,Startlist!B:H,6,FALSE)="","",VLOOKUP(C17,Startlist!B:H,6,FALSE))</f>
        <v>Kiired&amp;Õlised</v>
      </c>
      <c r="I17" s="206" t="str">
        <f>IF(VLOOKUP(C17,Results!B:O,4,FALSE)=""," Retired",VLOOKUP(C17,Results!B:O,4,FALSE))</f>
        <v> 3.21,2</v>
      </c>
      <c r="J17" s="207"/>
    </row>
    <row r="18" spans="1:10" ht="15" customHeight="1">
      <c r="A18" s="201">
        <f t="shared" si="0"/>
        <v>11</v>
      </c>
      <c r="B18" s="218">
        <f>COUNTIF($D$1:D17,D18)+1</f>
        <v>10</v>
      </c>
      <c r="C18" s="202">
        <v>58</v>
      </c>
      <c r="D18" s="203" t="str">
        <f>VLOOKUP(C18,'Champ Classes'!A:B,2,FALSE)</f>
        <v>2WD-ST</v>
      </c>
      <c r="E18" s="204" t="str">
        <f>CONCATENATE(VLOOKUP(C18,Startlist!B:H,3,FALSE)," / ",VLOOKUP(C18,Startlist!B:H,4,FALSE))</f>
        <v>Marek Tammoja / Markus Tammoja</v>
      </c>
      <c r="F18" s="205" t="str">
        <f>VLOOKUP(C18,Startlist!B:F,5,FALSE)</f>
        <v>EST</v>
      </c>
      <c r="G18" s="204" t="str">
        <f>VLOOKUP(C18,Startlist!B:H,7,FALSE)</f>
        <v>BMW 325i</v>
      </c>
      <c r="H18" s="204">
        <f>IF(VLOOKUP(C18,Startlist!B:H,6,FALSE)="","",VLOOKUP(C18,Startlist!B:H,6,FALSE))</f>
      </c>
      <c r="I18" s="206" t="str">
        <f>IF(VLOOKUP(C18,Results!B:O,4,FALSE)=""," Retired",VLOOKUP(C18,Results!B:O,4,FALSE))</f>
        <v> 3.21,5</v>
      </c>
      <c r="J18" s="207"/>
    </row>
    <row r="19" spans="1:10" ht="15" customHeight="1">
      <c r="A19" s="201">
        <f t="shared" si="0"/>
        <v>12</v>
      </c>
      <c r="B19" s="218">
        <f>COUNTIF($D$1:D18,D19)+1</f>
        <v>2</v>
      </c>
      <c r="C19" s="202">
        <v>39</v>
      </c>
      <c r="D19" s="203" t="str">
        <f>VLOOKUP(C19,'Champ Classes'!A:B,2,FALSE)</f>
        <v>4WD</v>
      </c>
      <c r="E19" s="204" t="str">
        <f>CONCATENATE(VLOOKUP(C19,Startlist!B:H,3,FALSE)," / ",VLOOKUP(C19,Startlist!B:H,4,FALSE))</f>
        <v>Martin Vaga / Kristian Teern</v>
      </c>
      <c r="F19" s="205" t="str">
        <f>VLOOKUP(C19,Startlist!B:F,5,FALSE)</f>
        <v>EST</v>
      </c>
      <c r="G19" s="204" t="str">
        <f>VLOOKUP(C19,Startlist!B:H,7,FALSE)</f>
        <v>Mitsubishi Lancer Evo 8</v>
      </c>
      <c r="H19" s="204" t="str">
        <f>IF(VLOOKUP(C19,Startlist!B:H,6,FALSE)="","",VLOOKUP(C19,Startlist!B:H,6,FALSE))</f>
        <v>Thule Motorsport</v>
      </c>
      <c r="I19" s="206" t="str">
        <f>IF(VLOOKUP(C19,Results!B:O,4,FALSE)=""," Retired",VLOOKUP(C19,Results!B:O,4,FALSE))</f>
        <v> 3.23,3</v>
      </c>
      <c r="J19" s="207"/>
    </row>
    <row r="20" spans="1:10" ht="15" customHeight="1">
      <c r="A20" s="201">
        <f t="shared" si="0"/>
        <v>13</v>
      </c>
      <c r="B20" s="218">
        <f>COUNTIF($D$1:D19,D20)+1</f>
        <v>11</v>
      </c>
      <c r="C20" s="202">
        <v>81</v>
      </c>
      <c r="D20" s="203" t="str">
        <f>VLOOKUP(C20,'Champ Classes'!A:B,2,FALSE)</f>
        <v>2WD-ST</v>
      </c>
      <c r="E20" s="204" t="str">
        <f>CONCATENATE(VLOOKUP(C20,Startlist!B:H,3,FALSE)," / ",VLOOKUP(C20,Startlist!B:H,4,FALSE))</f>
        <v>Harold Vilson / Margo Mitt</v>
      </c>
      <c r="F20" s="205" t="str">
        <f>VLOOKUP(C20,Startlist!B:F,5,FALSE)</f>
        <v>EST</v>
      </c>
      <c r="G20" s="204" t="str">
        <f>VLOOKUP(C20,Startlist!B:H,7,FALSE)</f>
        <v>BMW 323i</v>
      </c>
      <c r="H20" s="204" t="str">
        <f>IF(VLOOKUP(C20,Startlist!B:H,6,FALSE)="","",VLOOKUP(C20,Startlist!B:H,6,FALSE))</f>
        <v>Weekend Racing</v>
      </c>
      <c r="I20" s="206" t="str">
        <f>IF(VLOOKUP(C20,Results!B:O,4,FALSE)=""," Retired",VLOOKUP(C20,Results!B:O,4,FALSE))</f>
        <v> 3.24,5</v>
      </c>
      <c r="J20" s="207"/>
    </row>
    <row r="21" spans="1:10" ht="15" customHeight="1">
      <c r="A21" s="201">
        <f t="shared" si="0"/>
        <v>14</v>
      </c>
      <c r="B21" s="218">
        <f>COUNTIF($D$1:D20,D21)+1</f>
        <v>1</v>
      </c>
      <c r="C21" s="202">
        <v>125</v>
      </c>
      <c r="D21" s="203" t="str">
        <f>VLOOKUP(C21,'Champ Classes'!A:B,2,FALSE)</f>
        <v>2WD-VE</v>
      </c>
      <c r="E21" s="204" t="str">
        <f>CONCATENATE(VLOOKUP(C21,Startlist!B:H,3,FALSE)," / ",VLOOKUP(C21,Startlist!B:H,4,FALSE))</f>
        <v>Rutmar Raidma / Siim Kukk</v>
      </c>
      <c r="F21" s="205" t="str">
        <f>VLOOKUP(C21,Startlist!B:F,5,FALSE)</f>
        <v>EST</v>
      </c>
      <c r="G21" s="204" t="str">
        <f>VLOOKUP(C21,Startlist!B:H,7,FALSE)</f>
        <v>Honda Civic</v>
      </c>
      <c r="H21" s="204" t="str">
        <f>IF(VLOOKUP(C21,Startlist!B:H,6,FALSE)="","",VLOOKUP(C21,Startlist!B:H,6,FALSE))</f>
        <v>Rutmar Raidma</v>
      </c>
      <c r="I21" s="206" t="str">
        <f>IF(VLOOKUP(C21,Results!B:O,4,FALSE)=""," Retired",VLOOKUP(C21,Results!B:O,4,FALSE))</f>
        <v> 3.25,2</v>
      </c>
      <c r="J21" s="207"/>
    </row>
    <row r="22" spans="1:9" ht="15">
      <c r="A22" s="201">
        <f t="shared" si="0"/>
        <v>15</v>
      </c>
      <c r="B22" s="218">
        <f>COUNTIF($D$1:D21,D22)+1</f>
        <v>12</v>
      </c>
      <c r="C22" s="202">
        <v>52</v>
      </c>
      <c r="D22" s="203" t="str">
        <f>VLOOKUP(C22,'Champ Classes'!A:B,2,FALSE)</f>
        <v>2WD-ST</v>
      </c>
      <c r="E22" s="204" t="str">
        <f>CONCATENATE(VLOOKUP(C22,Startlist!B:H,3,FALSE)," / ",VLOOKUP(C22,Startlist!B:H,4,FALSE))</f>
        <v>Joosep Ausmees / Tauri Olesk</v>
      </c>
      <c r="F22" s="205" t="str">
        <f>VLOOKUP(C22,Startlist!B:F,5,FALSE)</f>
        <v>EST</v>
      </c>
      <c r="G22" s="204" t="str">
        <f>VLOOKUP(C22,Startlist!B:H,7,FALSE)</f>
        <v>BMW 328</v>
      </c>
      <c r="H22" s="204" t="str">
        <f>IF(VLOOKUP(C22,Startlist!B:H,6,FALSE)="","",VLOOKUP(C22,Startlist!B:H,6,FALSE))</f>
        <v>Thule Motorsport</v>
      </c>
      <c r="I22" s="206" t="str">
        <f>IF(VLOOKUP(C22,Results!B:O,4,FALSE)=""," Retired",VLOOKUP(C22,Results!B:O,4,FALSE))</f>
        <v> 3.25,4</v>
      </c>
    </row>
    <row r="23" spans="1:9" ht="15">
      <c r="A23" s="201">
        <f t="shared" si="0"/>
        <v>16</v>
      </c>
      <c r="B23" s="218">
        <f>COUNTIF($D$1:D22,D23)+1</f>
        <v>2</v>
      </c>
      <c r="C23" s="202">
        <v>51</v>
      </c>
      <c r="D23" s="203" t="str">
        <f>VLOOKUP(C23,'Champ Classes'!A:B,2,FALSE)</f>
        <v>2WD-VE</v>
      </c>
      <c r="E23" s="204" t="str">
        <f>CONCATENATE(VLOOKUP(C23,Startlist!B:H,3,FALSE)," / ",VLOOKUP(C23,Startlist!B:H,4,FALSE))</f>
        <v>Magnus Lepp / Maria Trave</v>
      </c>
      <c r="F23" s="205" t="str">
        <f>VLOOKUP(C23,Startlist!B:F,5,FALSE)</f>
        <v>EST</v>
      </c>
      <c r="G23" s="204" t="str">
        <f>VLOOKUP(C23,Startlist!B:H,7,FALSE)</f>
        <v>Honda Civic</v>
      </c>
      <c r="H23" s="204" t="str">
        <f>IF(VLOOKUP(C23,Startlist!B:H,6,FALSE)="","",VLOOKUP(C23,Startlist!B:H,6,FALSE))</f>
        <v>Thule Motorsport</v>
      </c>
      <c r="I23" s="206" t="str">
        <f>IF(VLOOKUP(C23,Results!B:O,4,FALSE)=""," Retired",VLOOKUP(C23,Results!B:O,4,FALSE))</f>
        <v> 3.25,5</v>
      </c>
    </row>
    <row r="24" spans="1:9" ht="15">
      <c r="A24" s="201">
        <f t="shared" si="0"/>
        <v>17</v>
      </c>
      <c r="B24" s="218">
        <f>COUNTIF($D$1:D23,D24)+1</f>
        <v>1</v>
      </c>
      <c r="C24" s="202">
        <v>68</v>
      </c>
      <c r="D24" s="203" t="str">
        <f>VLOOKUP(C24,'Champ Classes'!A:B,2,FALSE)</f>
        <v>2WD-VT</v>
      </c>
      <c r="E24" s="204" t="str">
        <f>CONCATENATE(VLOOKUP(C24,Startlist!B:H,3,FALSE)," / ",VLOOKUP(C24,Startlist!B:H,4,FALSE))</f>
        <v>Raido Seppel / Rivo Hell</v>
      </c>
      <c r="F24" s="205" t="str">
        <f>VLOOKUP(C24,Startlist!B:F,5,FALSE)</f>
        <v>EST</v>
      </c>
      <c r="G24" s="204" t="str">
        <f>VLOOKUP(C24,Startlist!B:H,7,FALSE)</f>
        <v>BMW 316</v>
      </c>
      <c r="H24" s="204">
        <f>IF(VLOOKUP(C24,Startlist!B:H,6,FALSE)="","",VLOOKUP(C24,Startlist!B:H,6,FALSE))</f>
      </c>
      <c r="I24" s="206" t="str">
        <f>IF(VLOOKUP(C24,Results!B:O,4,FALSE)=""," Retired",VLOOKUP(C24,Results!B:O,4,FALSE))</f>
        <v> 3.25,9</v>
      </c>
    </row>
    <row r="25" spans="1:9" ht="15">
      <c r="A25" s="201">
        <f t="shared" si="0"/>
        <v>18</v>
      </c>
      <c r="B25" s="218">
        <f>COUNTIF($D$1:D24,D25)+1</f>
        <v>3</v>
      </c>
      <c r="C25" s="202">
        <v>57</v>
      </c>
      <c r="D25" s="203" t="str">
        <f>VLOOKUP(C25,'Champ Classes'!A:B,2,FALSE)</f>
        <v>4WD</v>
      </c>
      <c r="E25" s="204" t="str">
        <f>CONCATENATE(VLOOKUP(C25,Startlist!B:H,3,FALSE)," / ",VLOOKUP(C25,Startlist!B:H,4,FALSE))</f>
        <v>Merkko Haljasmets / Harri Jõessar</v>
      </c>
      <c r="F25" s="205" t="str">
        <f>VLOOKUP(C25,Startlist!B:F,5,FALSE)</f>
        <v>EST</v>
      </c>
      <c r="G25" s="204" t="str">
        <f>VLOOKUP(C25,Startlist!B:H,7,FALSE)</f>
        <v>Mitsubishi Lancer</v>
      </c>
      <c r="H25" s="204" t="str">
        <f>IF(VLOOKUP(C25,Startlist!B:H,6,FALSE)="","",VLOOKUP(C25,Startlist!B:H,6,FALSE))</f>
        <v>Ööbiku.ee</v>
      </c>
      <c r="I25" s="206" t="str">
        <f>IF(VLOOKUP(C25,Results!B:O,4,FALSE)=""," Retired",VLOOKUP(C25,Results!B:O,4,FALSE))</f>
        <v> 3.26,0</v>
      </c>
    </row>
    <row r="26" spans="1:9" ht="15">
      <c r="A26" s="201">
        <f t="shared" si="0"/>
        <v>19</v>
      </c>
      <c r="B26" s="218">
        <f>COUNTIF($D$1:D25,D26)+1</f>
        <v>13</v>
      </c>
      <c r="C26" s="202">
        <v>92</v>
      </c>
      <c r="D26" s="203" t="str">
        <f>VLOOKUP(C26,'Champ Classes'!A:B,2,FALSE)</f>
        <v>2WD-ST</v>
      </c>
      <c r="E26" s="204" t="str">
        <f>CONCATENATE(VLOOKUP(C26,Startlist!B:H,3,FALSE)," / ",VLOOKUP(C26,Startlist!B:H,4,FALSE))</f>
        <v>Sulev Pärn / Geilo Valdmann</v>
      </c>
      <c r="F26" s="205" t="str">
        <f>VLOOKUP(C26,Startlist!B:F,5,FALSE)</f>
        <v>EST</v>
      </c>
      <c r="G26" s="204" t="str">
        <f>VLOOKUP(C26,Startlist!B:H,7,FALSE)</f>
        <v>BMW 318i</v>
      </c>
      <c r="H26" s="204" t="str">
        <f>IF(VLOOKUP(C26,Startlist!B:H,6,FALSE)="","",VLOOKUP(C26,Startlist!B:H,6,FALSE))</f>
        <v>Käru Tehnikaklubi</v>
      </c>
      <c r="I26" s="206" t="str">
        <f>IF(VLOOKUP(C26,Results!B:O,4,FALSE)=""," Retired",VLOOKUP(C26,Results!B:O,4,FALSE))</f>
        <v> 3.26,2</v>
      </c>
    </row>
    <row r="27" spans="1:9" ht="15">
      <c r="A27" s="201">
        <f t="shared" si="0"/>
        <v>20</v>
      </c>
      <c r="B27" s="218">
        <f>COUNTIF($D$1:D26,D27)+1</f>
        <v>14</v>
      </c>
      <c r="C27" s="202">
        <v>46</v>
      </c>
      <c r="D27" s="203" t="str">
        <f>VLOOKUP(C27,'Champ Classes'!A:B,2,FALSE)</f>
        <v>2WD-ST</v>
      </c>
      <c r="E27" s="204" t="str">
        <f>CONCATENATE(VLOOKUP(C27,Startlist!B:H,3,FALSE)," / ",VLOOKUP(C27,Startlist!B:H,4,FALSE))</f>
        <v>Tauri Nõgu / Priit Nõgu</v>
      </c>
      <c r="F27" s="205" t="str">
        <f>VLOOKUP(C27,Startlist!B:F,5,FALSE)</f>
        <v>EST</v>
      </c>
      <c r="G27" s="204" t="str">
        <f>VLOOKUP(C27,Startlist!B:H,7,FALSE)</f>
        <v>BMW 320</v>
      </c>
      <c r="H27" s="204" t="str">
        <f>IF(VLOOKUP(C27,Startlist!B:H,6,FALSE)="","",VLOOKUP(C27,Startlist!B:H,6,FALSE))</f>
        <v>Thule Motorsport</v>
      </c>
      <c r="I27" s="206" t="str">
        <f>IF(VLOOKUP(C27,Results!B:O,4,FALSE)=""," Retired",VLOOKUP(C27,Results!B:O,4,FALSE))</f>
        <v> 3.26,6</v>
      </c>
    </row>
    <row r="28" spans="1:9" ht="15">
      <c r="A28" s="201">
        <f t="shared" si="0"/>
        <v>21</v>
      </c>
      <c r="B28" s="218">
        <f>COUNTIF($D$1:D27,D28)+1</f>
        <v>15</v>
      </c>
      <c r="C28" s="202">
        <v>70</v>
      </c>
      <c r="D28" s="203" t="str">
        <f>VLOOKUP(C28,'Champ Classes'!A:B,2,FALSE)</f>
        <v>2WD-ST</v>
      </c>
      <c r="E28" s="204" t="str">
        <f>CONCATENATE(VLOOKUP(C28,Startlist!B:H,3,FALSE)," / ",VLOOKUP(C28,Startlist!B:H,4,FALSE))</f>
        <v>Jaanus Kadak / Silvar Sikkel</v>
      </c>
      <c r="F28" s="205" t="str">
        <f>VLOOKUP(C28,Startlist!B:F,5,FALSE)</f>
        <v>EST</v>
      </c>
      <c r="G28" s="204" t="str">
        <f>VLOOKUP(C28,Startlist!B:H,7,FALSE)</f>
        <v>BMW 316</v>
      </c>
      <c r="H28" s="204" t="str">
        <f>IF(VLOOKUP(C28,Startlist!B:H,6,FALSE)="","",VLOOKUP(C28,Startlist!B:H,6,FALSE))</f>
        <v>Käru Tehnikaklubi</v>
      </c>
      <c r="I28" s="206" t="str">
        <f>IF(VLOOKUP(C28,Results!B:O,4,FALSE)=""," Retired",VLOOKUP(C28,Results!B:O,4,FALSE))</f>
        <v> 3.26,8</v>
      </c>
    </row>
    <row r="29" spans="1:9" ht="15">
      <c r="A29" s="201">
        <f t="shared" si="0"/>
        <v>22</v>
      </c>
      <c r="B29" s="218">
        <f>COUNTIF($D$1:D28,D29)+1</f>
        <v>1</v>
      </c>
      <c r="C29" s="202">
        <v>32</v>
      </c>
      <c r="D29" s="203" t="str">
        <f>VLOOKUP(C29,'Champ Classes'!A:B,2,FALSE)</f>
        <v>J18</v>
      </c>
      <c r="E29" s="204" t="str">
        <f>CONCATENATE(VLOOKUP(C29,Startlist!B:H,3,FALSE)," / ",VLOOKUP(C29,Startlist!B:H,4,FALSE))</f>
        <v>Romet Klee / Roomet Kaljuste</v>
      </c>
      <c r="F29" s="205" t="str">
        <f>VLOOKUP(C29,Startlist!B:F,5,FALSE)</f>
        <v>EST</v>
      </c>
      <c r="G29" s="204" t="str">
        <f>VLOOKUP(C29,Startlist!B:H,7,FALSE)</f>
        <v>BMW E36 318is</v>
      </c>
      <c r="H29" s="204" t="str">
        <f>IF(VLOOKUP(C29,Startlist!B:H,6,FALSE)="","",VLOOKUP(C29,Startlist!B:H,6,FALSE))</f>
        <v>Thule Motorsport</v>
      </c>
      <c r="I29" s="206" t="str">
        <f>IF(VLOOKUP(C29,Results!B:O,4,FALSE)=""," Retired",VLOOKUP(C29,Results!B:O,4,FALSE))</f>
        <v> 3.27,1</v>
      </c>
    </row>
    <row r="30" spans="1:9" ht="15">
      <c r="A30" s="201">
        <f t="shared" si="0"/>
        <v>23</v>
      </c>
      <c r="B30" s="218">
        <f>COUNTIF($D$1:D29,D30)+1</f>
        <v>4</v>
      </c>
      <c r="C30" s="202">
        <v>41</v>
      </c>
      <c r="D30" s="203" t="str">
        <f>VLOOKUP(C30,'Champ Classes'!A:B,2,FALSE)</f>
        <v>4WD</v>
      </c>
      <c r="E30" s="204" t="str">
        <f>CONCATENATE(VLOOKUP(C30,Startlist!B:H,3,FALSE)," / ",VLOOKUP(C30,Startlist!B:H,4,FALSE))</f>
        <v>Marko Eespakk / Eva-Lota Eespakk</v>
      </c>
      <c r="F30" s="205" t="str">
        <f>VLOOKUP(C30,Startlist!B:F,5,FALSE)</f>
        <v>EST</v>
      </c>
      <c r="G30" s="204" t="str">
        <f>VLOOKUP(C30,Startlist!B:H,7,FALSE)</f>
        <v>VW Golf</v>
      </c>
      <c r="H30" s="204" t="str">
        <f>IF(VLOOKUP(C30,Startlist!B:H,6,FALSE)="","",VLOOKUP(C30,Startlist!B:H,6,FALSE))</f>
        <v>HRK</v>
      </c>
      <c r="I30" s="206" t="str">
        <f>IF(VLOOKUP(C30,Results!B:O,4,FALSE)=""," Retired",VLOOKUP(C30,Results!B:O,4,FALSE))</f>
        <v> 3.27,2</v>
      </c>
    </row>
    <row r="31" spans="1:9" ht="15">
      <c r="A31" s="201">
        <f t="shared" si="0"/>
        <v>24</v>
      </c>
      <c r="B31" s="218">
        <f>COUNTIF($D$1:D30,D31)+1</f>
        <v>3</v>
      </c>
      <c r="C31" s="202">
        <v>49</v>
      </c>
      <c r="D31" s="203" t="str">
        <f>VLOOKUP(C31,'Champ Classes'!A:B,2,FALSE)</f>
        <v>2WD-VE</v>
      </c>
      <c r="E31" s="204" t="str">
        <f>CONCATENATE(VLOOKUP(C31,Startlist!B:H,3,FALSE)," / ",VLOOKUP(C31,Startlist!B:H,4,FALSE))</f>
        <v>Elvis Leinberg / Indrek Vulf</v>
      </c>
      <c r="F31" s="205" t="str">
        <f>VLOOKUP(C31,Startlist!B:F,5,FALSE)</f>
        <v>EST</v>
      </c>
      <c r="G31" s="204" t="str">
        <f>VLOOKUP(C31,Startlist!B:H,7,FALSE)</f>
        <v>Honda Civic</v>
      </c>
      <c r="H31" s="204" t="str">
        <f>IF(VLOOKUP(C31,Startlist!B:H,6,FALSE)="","",VLOOKUP(C31,Startlist!B:H,6,FALSE))</f>
        <v>Juuru Tehnikaklubi</v>
      </c>
      <c r="I31" s="206" t="str">
        <f>IF(VLOOKUP(C31,Results!B:O,4,FALSE)=""," Retired",VLOOKUP(C31,Results!B:O,4,FALSE))</f>
        <v> 3.27,3</v>
      </c>
    </row>
    <row r="32" spans="1:9" ht="15">
      <c r="A32" s="201">
        <f t="shared" si="0"/>
        <v>25</v>
      </c>
      <c r="B32" s="218">
        <f>COUNTIF($D$1:D31,D32)+1</f>
        <v>1</v>
      </c>
      <c r="C32" s="202">
        <v>140</v>
      </c>
      <c r="D32" s="203" t="str">
        <f>VLOOKUP(C32,'Champ Classes'!A:B,2,FALSE)</f>
        <v>2WD-Sport</v>
      </c>
      <c r="E32" s="204" t="str">
        <f>CONCATENATE(VLOOKUP(C32,Startlist!B:H,3,FALSE)," / ",VLOOKUP(C32,Startlist!B:H,4,FALSE))</f>
        <v>Kristo Kruuser / Priit Kruuser</v>
      </c>
      <c r="F32" s="205" t="str">
        <f>VLOOKUP(C32,Startlist!B:F,5,FALSE)</f>
        <v>EST</v>
      </c>
      <c r="G32" s="204" t="str">
        <f>VLOOKUP(C32,Startlist!B:H,7,FALSE)</f>
        <v>BMW M3</v>
      </c>
      <c r="H32" s="204" t="str">
        <f>IF(VLOOKUP(C32,Startlist!B:H,6,FALSE)="","",VLOOKUP(C32,Startlist!B:H,6,FALSE))</f>
        <v>Pihtla RT</v>
      </c>
      <c r="I32" s="206" t="str">
        <f>IF(VLOOKUP(C32,Results!B:O,4,FALSE)=""," Retired",VLOOKUP(C32,Results!B:O,4,FALSE))</f>
        <v> 3.28,6</v>
      </c>
    </row>
    <row r="33" spans="1:9" ht="15">
      <c r="A33" s="201">
        <f t="shared" si="0"/>
        <v>26</v>
      </c>
      <c r="B33" s="218">
        <f>COUNTIF($D$1:D32,D33)+1</f>
        <v>5</v>
      </c>
      <c r="C33" s="202">
        <v>44</v>
      </c>
      <c r="D33" s="203" t="str">
        <f>VLOOKUP(C33,'Champ Classes'!A:B,2,FALSE)</f>
        <v>4WD</v>
      </c>
      <c r="E33" s="204" t="str">
        <f>CONCATENATE(VLOOKUP(C33,Startlist!B:H,3,FALSE)," / ",VLOOKUP(C33,Startlist!B:H,4,FALSE))</f>
        <v>Kevin Kangur / Oti Maat</v>
      </c>
      <c r="F33" s="205" t="str">
        <f>VLOOKUP(C33,Startlist!B:F,5,FALSE)</f>
        <v>EST</v>
      </c>
      <c r="G33" s="204" t="str">
        <f>VLOOKUP(C33,Startlist!B:H,7,FALSE)</f>
        <v>Subaru Impreza</v>
      </c>
      <c r="H33" s="204">
        <f>IF(VLOOKUP(C33,Startlist!B:H,6,FALSE)="","",VLOOKUP(C33,Startlist!B:H,6,FALSE))</f>
      </c>
      <c r="I33" s="206" t="str">
        <f>IF(VLOOKUP(C33,Results!B:O,4,FALSE)=""," Retired",VLOOKUP(C33,Results!B:O,4,FALSE))</f>
        <v> 3.29,8</v>
      </c>
    </row>
    <row r="34" spans="1:9" ht="15">
      <c r="A34" s="201">
        <f t="shared" si="0"/>
        <v>27</v>
      </c>
      <c r="B34" s="218">
        <f>COUNTIF($D$1:D33,D34)+1</f>
        <v>1</v>
      </c>
      <c r="C34" s="202">
        <v>54</v>
      </c>
      <c r="D34" s="203" t="str">
        <f>VLOOKUP(C34,'Champ Classes'!A:B,2,FALSE)</f>
        <v>2WD-SE</v>
      </c>
      <c r="E34" s="204" t="str">
        <f>CONCATENATE(VLOOKUP(C34,Startlist!B:H,3,FALSE)," / ",VLOOKUP(C34,Startlist!B:H,4,FALSE))</f>
        <v>Gabriel Simson / Oliver Simson</v>
      </c>
      <c r="F34" s="205" t="str">
        <f>VLOOKUP(C34,Startlist!B:F,5,FALSE)</f>
        <v>EST</v>
      </c>
      <c r="G34" s="204" t="str">
        <f>VLOOKUP(C34,Startlist!B:H,7,FALSE)</f>
        <v>Honda Civic Type-R</v>
      </c>
      <c r="H34" s="204">
        <f>IF(VLOOKUP(C34,Startlist!B:H,6,FALSE)="","",VLOOKUP(C34,Startlist!B:H,6,FALSE))</f>
      </c>
      <c r="I34" s="206" t="str">
        <f>IF(VLOOKUP(C34,Results!B:O,4,FALSE)=""," Retired",VLOOKUP(C34,Results!B:O,4,FALSE))</f>
        <v> 3.30,4</v>
      </c>
    </row>
    <row r="35" spans="1:9" ht="15">
      <c r="A35" s="201">
        <f t="shared" si="0"/>
        <v>28</v>
      </c>
      <c r="B35" s="218">
        <f>COUNTIF($D$1:D34,D35)+1</f>
        <v>16</v>
      </c>
      <c r="C35" s="202">
        <v>65</v>
      </c>
      <c r="D35" s="203" t="str">
        <f>VLOOKUP(C35,'Champ Classes'!A:B,2,FALSE)</f>
        <v>2WD-ST</v>
      </c>
      <c r="E35" s="204" t="str">
        <f>CONCATENATE(VLOOKUP(C35,Startlist!B:H,3,FALSE)," / ",VLOOKUP(C35,Startlist!B:H,4,FALSE))</f>
        <v>Meelis Lember / Mihkel Rasu</v>
      </c>
      <c r="F35" s="205" t="str">
        <f>VLOOKUP(C35,Startlist!B:F,5,FALSE)</f>
        <v>EST</v>
      </c>
      <c r="G35" s="204" t="str">
        <f>VLOOKUP(C35,Startlist!B:H,7,FALSE)</f>
        <v>BMW 316i</v>
      </c>
      <c r="H35" s="204">
        <f>IF(VLOOKUP(C35,Startlist!B:H,6,FALSE)="","",VLOOKUP(C35,Startlist!B:H,6,FALSE))</f>
      </c>
      <c r="I35" s="206" t="str">
        <f>IF(VLOOKUP(C35,Results!B:O,4,FALSE)=""," Retired",VLOOKUP(C35,Results!B:O,4,FALSE))</f>
        <v> 3.30,7</v>
      </c>
    </row>
    <row r="36" spans="1:9" ht="15">
      <c r="A36" s="201">
        <f t="shared" si="0"/>
        <v>29</v>
      </c>
      <c r="B36" s="218">
        <f>COUNTIF($D$1:D35,D36)+1</f>
        <v>6</v>
      </c>
      <c r="C36" s="202">
        <v>40</v>
      </c>
      <c r="D36" s="203" t="str">
        <f>VLOOKUP(C36,'Champ Classes'!A:B,2,FALSE)</f>
        <v>4WD</v>
      </c>
      <c r="E36" s="204" t="str">
        <f>CONCATENATE(VLOOKUP(C36,Startlist!B:H,3,FALSE)," / ",VLOOKUP(C36,Startlist!B:H,4,FALSE))</f>
        <v>Martin Kutser / Kristjan Ojavee</v>
      </c>
      <c r="F36" s="205" t="str">
        <f>VLOOKUP(C36,Startlist!B:F,5,FALSE)</f>
        <v>EST</v>
      </c>
      <c r="G36" s="204" t="str">
        <f>VLOOKUP(C36,Startlist!B:H,7,FALSE)</f>
        <v>Subaru Impreza</v>
      </c>
      <c r="H36" s="204" t="str">
        <f>IF(VLOOKUP(C36,Startlist!B:H,6,FALSE)="","",VLOOKUP(C36,Startlist!B:H,6,FALSE))</f>
        <v>Tamult Bioenergy</v>
      </c>
      <c r="I36" s="206" t="str">
        <f>IF(VLOOKUP(C36,Results!B:O,4,FALSE)=""," Retired",VLOOKUP(C36,Results!B:O,4,FALSE))</f>
        <v> 3.31,6</v>
      </c>
    </row>
    <row r="37" spans="1:9" ht="15">
      <c r="A37" s="201">
        <f t="shared" si="0"/>
        <v>30</v>
      </c>
      <c r="B37" s="218">
        <f>COUNTIF($D$1:D36,D37)+1</f>
        <v>7</v>
      </c>
      <c r="C37" s="202">
        <v>53</v>
      </c>
      <c r="D37" s="203" t="str">
        <f>VLOOKUP(C37,'Champ Classes'!A:B,2,FALSE)</f>
        <v>4WD</v>
      </c>
      <c r="E37" s="204" t="str">
        <f>CONCATENATE(VLOOKUP(C37,Startlist!B:H,3,FALSE)," / ",VLOOKUP(C37,Startlist!B:H,4,FALSE))</f>
        <v>Kristjan Hansson / Kalmer Kase</v>
      </c>
      <c r="F37" s="205" t="str">
        <f>VLOOKUP(C37,Startlist!B:F,5,FALSE)</f>
        <v>EST</v>
      </c>
      <c r="G37" s="204" t="str">
        <f>VLOOKUP(C37,Startlist!B:H,7,FALSE)</f>
        <v>Subaru Impreza STI</v>
      </c>
      <c r="H37" s="204" t="str">
        <f>IF(VLOOKUP(C37,Startlist!B:H,6,FALSE)="","",VLOOKUP(C37,Startlist!B:H,6,FALSE))</f>
        <v>Kristjan Hansson</v>
      </c>
      <c r="I37" s="206" t="str">
        <f>IF(VLOOKUP(C37,Results!B:O,4,FALSE)=""," Retired",VLOOKUP(C37,Results!B:O,4,FALSE))</f>
        <v> 3.32,7</v>
      </c>
    </row>
    <row r="38" spans="1:9" ht="15">
      <c r="A38" s="201">
        <f t="shared" si="0"/>
        <v>31</v>
      </c>
      <c r="B38" s="218">
        <f>COUNTIF($D$1:D37,D38)+1</f>
        <v>1</v>
      </c>
      <c r="C38" s="202">
        <v>37</v>
      </c>
      <c r="D38" s="203" t="str">
        <f>VLOOKUP(C38,'Champ Classes'!A:B,2,FALSE)</f>
        <v>J16</v>
      </c>
      <c r="E38" s="204" t="str">
        <f>CONCATENATE(VLOOKUP(C38,Startlist!B:H,3,FALSE)," / ",VLOOKUP(C38,Startlist!B:H,4,FALSE))</f>
        <v>Oskar Männamets / Holger Enok</v>
      </c>
      <c r="F38" s="205" t="str">
        <f>VLOOKUP(C38,Startlist!B:F,5,FALSE)</f>
        <v>EST</v>
      </c>
      <c r="G38" s="204" t="str">
        <f>VLOOKUP(C38,Startlist!B:H,7,FALSE)</f>
        <v>Ford Fiesta</v>
      </c>
      <c r="H38" s="204">
        <f>IF(VLOOKUP(C38,Startlist!B:H,6,FALSE)="","",VLOOKUP(C38,Startlist!B:H,6,FALSE))</f>
      </c>
      <c r="I38" s="206" t="str">
        <f>IF(VLOOKUP(C38,Results!B:O,4,FALSE)=""," Retired",VLOOKUP(C38,Results!B:O,4,FALSE))</f>
        <v> 3.33,1</v>
      </c>
    </row>
    <row r="39" spans="1:9" ht="15">
      <c r="A39" s="201">
        <f t="shared" si="0"/>
        <v>32</v>
      </c>
      <c r="B39" s="218">
        <f>COUNTIF($D$1:D38,D39)+1</f>
        <v>17</v>
      </c>
      <c r="C39" s="202">
        <v>117</v>
      </c>
      <c r="D39" s="203" t="str">
        <f>VLOOKUP(C39,'Champ Classes'!A:B,2,FALSE)</f>
        <v>2WD-ST</v>
      </c>
      <c r="E39" s="204" t="str">
        <f>CONCATENATE(VLOOKUP(C39,Startlist!B:H,3,FALSE)," / ",VLOOKUP(C39,Startlist!B:H,4,FALSE))</f>
        <v>Kristo Vahter / Kaido Rao</v>
      </c>
      <c r="F39" s="205" t="str">
        <f>VLOOKUP(C39,Startlist!B:F,5,FALSE)</f>
        <v>EST</v>
      </c>
      <c r="G39" s="204" t="str">
        <f>VLOOKUP(C39,Startlist!B:H,7,FALSE)</f>
        <v>BMW 328</v>
      </c>
      <c r="H39" s="204" t="str">
        <f>IF(VLOOKUP(C39,Startlist!B:H,6,FALSE)="","",VLOOKUP(C39,Startlist!B:H,6,FALSE))</f>
        <v>VV Motorsport</v>
      </c>
      <c r="I39" s="206" t="str">
        <f>IF(VLOOKUP(C39,Results!B:O,4,FALSE)=""," Retired",VLOOKUP(C39,Results!B:O,4,FALSE))</f>
        <v> 3.33,3</v>
      </c>
    </row>
    <row r="40" spans="1:9" ht="15">
      <c r="A40" s="201">
        <f t="shared" si="0"/>
        <v>33</v>
      </c>
      <c r="B40" s="218">
        <f>COUNTIF($D$1:D39,D40)+1</f>
        <v>18</v>
      </c>
      <c r="C40" s="202">
        <v>90</v>
      </c>
      <c r="D40" s="203" t="str">
        <f>VLOOKUP(C40,'Champ Classes'!A:B,2,FALSE)</f>
        <v>2WD-ST</v>
      </c>
      <c r="E40" s="204" t="str">
        <f>CONCATENATE(VLOOKUP(C40,Startlist!B:H,3,FALSE)," / ",VLOOKUP(C40,Startlist!B:H,4,FALSE))</f>
        <v>Margo Lipp / Taimo Kirr</v>
      </c>
      <c r="F40" s="205" t="str">
        <f>VLOOKUP(C40,Startlist!B:F,5,FALSE)</f>
        <v>EST</v>
      </c>
      <c r="G40" s="204" t="str">
        <f>VLOOKUP(C40,Startlist!B:H,7,FALSE)</f>
        <v>BMW 320</v>
      </c>
      <c r="H40" s="204" t="str">
        <f>IF(VLOOKUP(C40,Startlist!B:H,6,FALSE)="","",VLOOKUP(C40,Startlist!B:H,6,FALSE))</f>
        <v>Margo Lipp</v>
      </c>
      <c r="I40" s="206" t="str">
        <f>IF(VLOOKUP(C40,Results!B:O,4,FALSE)=""," Retired",VLOOKUP(C40,Results!B:O,4,FALSE))</f>
        <v> 3.34,0</v>
      </c>
    </row>
    <row r="41" spans="1:9" ht="15">
      <c r="A41" s="201">
        <f t="shared" si="0"/>
        <v>34</v>
      </c>
      <c r="B41" s="218">
        <f>COUNTIF($D$1:D40,D41)+1</f>
        <v>19</v>
      </c>
      <c r="C41" s="202">
        <v>133</v>
      </c>
      <c r="D41" s="203" t="str">
        <f>VLOOKUP(C41,'Champ Classes'!A:B,2,FALSE)</f>
        <v>2WD-ST</v>
      </c>
      <c r="E41" s="204" t="str">
        <f>CONCATENATE(VLOOKUP(C41,Startlist!B:H,3,FALSE)," / ",VLOOKUP(C41,Startlist!B:H,4,FALSE))</f>
        <v>Priit Puskar / Kaire Lusti</v>
      </c>
      <c r="F41" s="205" t="str">
        <f>VLOOKUP(C41,Startlist!B:F,5,FALSE)</f>
        <v>EST</v>
      </c>
      <c r="G41" s="204" t="str">
        <f>VLOOKUP(C41,Startlist!B:H,7,FALSE)</f>
        <v>BMW 316i</v>
      </c>
      <c r="H41" s="204">
        <f>IF(VLOOKUP(C41,Startlist!B:H,6,FALSE)="","",VLOOKUP(C41,Startlist!B:H,6,FALSE))</f>
      </c>
      <c r="I41" s="206" t="str">
        <f>IF(VLOOKUP(C41,Results!B:O,4,FALSE)=""," Retired",VLOOKUP(C41,Results!B:O,4,FALSE))</f>
        <v> 3.34,3</v>
      </c>
    </row>
    <row r="42" spans="1:9" ht="15">
      <c r="A42" s="201">
        <f t="shared" si="0"/>
        <v>35</v>
      </c>
      <c r="B42" s="218">
        <f>COUNTIF($D$1:D41,D42)+1</f>
        <v>1</v>
      </c>
      <c r="C42" s="202">
        <v>75</v>
      </c>
      <c r="D42" s="203" t="str">
        <f>VLOOKUP(C42,'Champ Classes'!A:B,2,FALSE)</f>
        <v>SU</v>
      </c>
      <c r="E42" s="204" t="str">
        <f>CONCATENATE(VLOOKUP(C42,Startlist!B:H,3,FALSE)," / ",VLOOKUP(C42,Startlist!B:H,4,FALSE))</f>
        <v>Ivar Burmeister / Raino Remmel</v>
      </c>
      <c r="F42" s="205" t="str">
        <f>VLOOKUP(C42,Startlist!B:F,5,FALSE)</f>
        <v>EST</v>
      </c>
      <c r="G42" s="204" t="str">
        <f>VLOOKUP(C42,Startlist!B:H,7,FALSE)</f>
        <v>Lada 2105</v>
      </c>
      <c r="H42" s="204" t="str">
        <f>IF(VLOOKUP(C42,Startlist!B:H,6,FALSE)="","",VLOOKUP(C42,Startlist!B:H,6,FALSE))</f>
        <v>Märjamaa Rally Team</v>
      </c>
      <c r="I42" s="206" t="str">
        <f>IF(VLOOKUP(C42,Results!B:O,4,FALSE)=""," Retired",VLOOKUP(C42,Results!B:O,4,FALSE))</f>
        <v> 3.34,7</v>
      </c>
    </row>
    <row r="43" spans="1:9" ht="15">
      <c r="A43" s="201">
        <f t="shared" si="0"/>
        <v>36</v>
      </c>
      <c r="B43" s="218">
        <f>COUNTIF($D$1:D42,D43)+1</f>
        <v>4</v>
      </c>
      <c r="C43" s="202">
        <v>62</v>
      </c>
      <c r="D43" s="203" t="str">
        <f>VLOOKUP(C43,'Champ Classes'!A:B,2,FALSE)</f>
        <v>2WD-VE</v>
      </c>
      <c r="E43" s="204" t="str">
        <f>CONCATENATE(VLOOKUP(C43,Startlist!B:H,3,FALSE)," / ",VLOOKUP(C43,Startlist!B:H,4,FALSE))</f>
        <v>Madis Laaser / Jaagup Laaser</v>
      </c>
      <c r="F43" s="205" t="str">
        <f>VLOOKUP(C43,Startlist!B:F,5,FALSE)</f>
        <v>EST</v>
      </c>
      <c r="G43" s="204" t="str">
        <f>VLOOKUP(C43,Startlist!B:H,7,FALSE)</f>
        <v>Honda Civic</v>
      </c>
      <c r="H43" s="204">
        <f>IF(VLOOKUP(C43,Startlist!B:H,6,FALSE)="","",VLOOKUP(C43,Startlist!B:H,6,FALSE))</f>
      </c>
      <c r="I43" s="206" t="str">
        <f>IF(VLOOKUP(C43,Results!B:O,4,FALSE)=""," Retired",VLOOKUP(C43,Results!B:O,4,FALSE))</f>
        <v> 3.34,8</v>
      </c>
    </row>
    <row r="44" spans="1:9" ht="15">
      <c r="A44" s="201">
        <f t="shared" si="0"/>
        <v>37</v>
      </c>
      <c r="B44" s="218">
        <f>COUNTIF($D$1:D43,D44)+1</f>
        <v>20</v>
      </c>
      <c r="C44" s="202">
        <v>102</v>
      </c>
      <c r="D44" s="203" t="str">
        <f>VLOOKUP(C44,'Champ Classes'!A:B,2,FALSE)</f>
        <v>2WD-ST</v>
      </c>
      <c r="E44" s="204" t="str">
        <f>CONCATENATE(VLOOKUP(C44,Startlist!B:H,3,FALSE)," / ",VLOOKUP(C44,Startlist!B:H,4,FALSE))</f>
        <v>Gunnar Kuuba / Erki Kuuba</v>
      </c>
      <c r="F44" s="205" t="str">
        <f>VLOOKUP(C44,Startlist!B:F,5,FALSE)</f>
        <v>EST</v>
      </c>
      <c r="G44" s="204" t="str">
        <f>VLOOKUP(C44,Startlist!B:H,7,FALSE)</f>
        <v>BMW 328</v>
      </c>
      <c r="H44" s="204" t="str">
        <f>IF(VLOOKUP(C44,Startlist!B:H,6,FALSE)="","",VLOOKUP(C44,Startlist!B:H,6,FALSE))</f>
        <v>Erki Kuuba</v>
      </c>
      <c r="I44" s="206" t="str">
        <f>IF(VLOOKUP(C44,Results!B:O,4,FALSE)=""," Retired",VLOOKUP(C44,Results!B:O,4,FALSE))</f>
        <v> 3.35,3</v>
      </c>
    </row>
    <row r="45" spans="1:9" ht="15">
      <c r="A45" s="201">
        <f t="shared" si="0"/>
        <v>38</v>
      </c>
      <c r="B45" s="218">
        <f>COUNTIF($D$1:D44,D45)+1</f>
        <v>2</v>
      </c>
      <c r="C45" s="202">
        <v>131</v>
      </c>
      <c r="D45" s="203" t="str">
        <f>VLOOKUP(C45,'Champ Classes'!A:B,2,FALSE)</f>
        <v>2WD-VT</v>
      </c>
      <c r="E45" s="204" t="str">
        <f>CONCATENATE(VLOOKUP(C45,Startlist!B:H,3,FALSE)," / ",VLOOKUP(C45,Startlist!B:H,4,FALSE))</f>
        <v>Morten Silt / Mikk Volmsen</v>
      </c>
      <c r="F45" s="205" t="str">
        <f>VLOOKUP(C45,Startlist!B:F,5,FALSE)</f>
        <v>EST</v>
      </c>
      <c r="G45" s="204" t="str">
        <f>VLOOKUP(C45,Startlist!B:H,7,FALSE)</f>
        <v>BMW 318</v>
      </c>
      <c r="H45" s="204" t="str">
        <f>IF(VLOOKUP(C45,Startlist!B:H,6,FALSE)="","",VLOOKUP(C45,Startlist!B:H,6,FALSE))</f>
        <v>Morten Silt</v>
      </c>
      <c r="I45" s="206" t="str">
        <f>IF(VLOOKUP(C45,Results!B:O,4,FALSE)=""," Retired",VLOOKUP(C45,Results!B:O,4,FALSE))</f>
        <v> 3.35,6</v>
      </c>
    </row>
    <row r="46" spans="1:9" ht="15">
      <c r="A46" s="201">
        <f t="shared" si="0"/>
        <v>39</v>
      </c>
      <c r="B46" s="218">
        <f>COUNTIF($D$1:D45,D46)+1</f>
        <v>2</v>
      </c>
      <c r="C46" s="202">
        <v>123</v>
      </c>
      <c r="D46" s="203" t="str">
        <f>VLOOKUP(C46,'Champ Classes'!A:B,2,FALSE)</f>
        <v>2WD-SE</v>
      </c>
      <c r="E46" s="204" t="str">
        <f>CONCATENATE(VLOOKUP(C46,Startlist!B:H,3,FALSE)," / ",VLOOKUP(C46,Startlist!B:H,4,FALSE))</f>
        <v>Eero Sillandi / Andreas Liiv</v>
      </c>
      <c r="F46" s="205" t="str">
        <f>VLOOKUP(C46,Startlist!B:F,5,FALSE)</f>
        <v>EST</v>
      </c>
      <c r="G46" s="204" t="str">
        <f>VLOOKUP(C46,Startlist!B:H,7,FALSE)</f>
        <v>Honda Civic</v>
      </c>
      <c r="H46" s="204" t="str">
        <f>IF(VLOOKUP(C46,Startlist!B:H,6,FALSE)="","",VLOOKUP(C46,Startlist!B:H,6,FALSE))</f>
        <v>Eero Sillandi</v>
      </c>
      <c r="I46" s="206" t="str">
        <f>IF(VLOOKUP(C46,Results!B:O,4,FALSE)=""," Retired",VLOOKUP(C46,Results!B:O,4,FALSE))</f>
        <v> 3.36,0</v>
      </c>
    </row>
    <row r="47" spans="1:9" ht="15">
      <c r="A47" s="201">
        <f t="shared" si="0"/>
        <v>40</v>
      </c>
      <c r="B47" s="218">
        <f>COUNTIF($D$1:D46,D47)+1</f>
        <v>8</v>
      </c>
      <c r="C47" s="202">
        <v>45</v>
      </c>
      <c r="D47" s="203" t="str">
        <f>VLOOKUP(C47,'Champ Classes'!A:B,2,FALSE)</f>
        <v>4WD</v>
      </c>
      <c r="E47" s="204" t="str">
        <f>CONCATENATE(VLOOKUP(C47,Startlist!B:H,3,FALSE)," / ",VLOOKUP(C47,Startlist!B:H,4,FALSE))</f>
        <v>Alex Raadik / Marko Kruus</v>
      </c>
      <c r="F47" s="205" t="str">
        <f>VLOOKUP(C47,Startlist!B:F,5,FALSE)</f>
        <v>EST</v>
      </c>
      <c r="G47" s="204" t="str">
        <f>VLOOKUP(C47,Startlist!B:H,7,FALSE)</f>
        <v>Mitsubishi Lancer Evo 9</v>
      </c>
      <c r="H47" s="204">
        <f>IF(VLOOKUP(C47,Startlist!B:H,6,FALSE)="","",VLOOKUP(C47,Startlist!B:H,6,FALSE))</f>
      </c>
      <c r="I47" s="206" t="str">
        <f>IF(VLOOKUP(C47,Results!B:O,4,FALSE)=""," Retired",VLOOKUP(C47,Results!B:O,4,FALSE))</f>
        <v> 3.36,2</v>
      </c>
    </row>
    <row r="48" spans="1:9" ht="15">
      <c r="A48" s="201">
        <f t="shared" si="0"/>
        <v>41</v>
      </c>
      <c r="B48" s="218">
        <f>COUNTIF($D$1:D47,D48)+1</f>
        <v>2</v>
      </c>
      <c r="C48" s="202">
        <v>36</v>
      </c>
      <c r="D48" s="203" t="str">
        <f>VLOOKUP(C48,'Champ Classes'!A:B,2,FALSE)</f>
        <v>J18</v>
      </c>
      <c r="E48" s="204" t="str">
        <f>CONCATENATE(VLOOKUP(C48,Startlist!B:H,3,FALSE)," / ",VLOOKUP(C48,Startlist!B:H,4,FALSE))</f>
        <v>Kristian Hallikmägi / Jaan Pisang</v>
      </c>
      <c r="F48" s="205" t="str">
        <f>VLOOKUP(C48,Startlist!B:F,5,FALSE)</f>
        <v>EST</v>
      </c>
      <c r="G48" s="204" t="str">
        <f>VLOOKUP(C48,Startlist!B:H,7,FALSE)</f>
        <v>Honda Civic</v>
      </c>
      <c r="H48" s="204">
        <f>IF(VLOOKUP(C48,Startlist!B:H,6,FALSE)="","",VLOOKUP(C48,Startlist!B:H,6,FALSE))</f>
      </c>
      <c r="I48" s="206" t="str">
        <f>IF(VLOOKUP(C48,Results!B:O,4,FALSE)=""," Retired",VLOOKUP(C48,Results!B:O,4,FALSE))</f>
        <v> 3.36,3</v>
      </c>
    </row>
    <row r="49" spans="1:9" ht="15">
      <c r="A49" s="201">
        <f t="shared" si="0"/>
        <v>42</v>
      </c>
      <c r="B49" s="218">
        <f>COUNTIF($D$1:D48,D49)+1</f>
        <v>5</v>
      </c>
      <c r="C49" s="202">
        <v>91</v>
      </c>
      <c r="D49" s="203" t="str">
        <f>VLOOKUP(C49,'Champ Classes'!A:B,2,FALSE)</f>
        <v>2WD-VE</v>
      </c>
      <c r="E49" s="204" t="str">
        <f>CONCATENATE(VLOOKUP(C49,Startlist!B:H,3,FALSE)," / ",VLOOKUP(C49,Startlist!B:H,4,FALSE))</f>
        <v>Palle Kõlar / Allan Liister</v>
      </c>
      <c r="F49" s="205" t="str">
        <f>VLOOKUP(C49,Startlist!B:F,5,FALSE)</f>
        <v>EST</v>
      </c>
      <c r="G49" s="204" t="str">
        <f>VLOOKUP(C49,Startlist!B:H,7,FALSE)</f>
        <v>Seat Ibiza</v>
      </c>
      <c r="H49" s="204" t="str">
        <f>IF(VLOOKUP(C49,Startlist!B:H,6,FALSE)="","",VLOOKUP(C49,Startlist!B:H,6,FALSE))</f>
        <v>HRK</v>
      </c>
      <c r="I49" s="206" t="str">
        <f>IF(VLOOKUP(C49,Results!B:O,4,FALSE)=""," Retired",VLOOKUP(C49,Results!B:O,4,FALSE))</f>
        <v> 3.36,3</v>
      </c>
    </row>
    <row r="50" spans="1:9" ht="15">
      <c r="A50" s="201">
        <f t="shared" si="0"/>
        <v>43</v>
      </c>
      <c r="B50" s="218">
        <f>COUNTIF($D$1:D49,D50)+1</f>
        <v>2</v>
      </c>
      <c r="C50" s="202">
        <v>30</v>
      </c>
      <c r="D50" s="203" t="str">
        <f>VLOOKUP(C50,'Champ Classes'!A:B,2,FALSE)</f>
        <v>J16</v>
      </c>
      <c r="E50" s="204" t="str">
        <f>CONCATENATE(VLOOKUP(C50,Startlist!B:H,3,FALSE)," / ",VLOOKUP(C50,Startlist!B:H,4,FALSE))</f>
        <v>Hanna Lisette Aabna / Robert Virves</v>
      </c>
      <c r="F50" s="205" t="str">
        <f>VLOOKUP(C50,Startlist!B:F,5,FALSE)</f>
        <v>EST</v>
      </c>
      <c r="G50" s="204" t="str">
        <f>VLOOKUP(C50,Startlist!B:H,7,FALSE)</f>
        <v>Ford Fiesta</v>
      </c>
      <c r="H50" s="204" t="str">
        <f>IF(VLOOKUP(C50,Startlist!B:H,6,FALSE)="","",VLOOKUP(C50,Startlist!B:H,6,FALSE))</f>
        <v>HT Motorsport</v>
      </c>
      <c r="I50" s="206" t="str">
        <f>IF(VLOOKUP(C50,Results!B:O,4,FALSE)=""," Retired",VLOOKUP(C50,Results!B:O,4,FALSE))</f>
        <v> 3.36,6</v>
      </c>
    </row>
    <row r="51" spans="1:9" ht="15">
      <c r="A51" s="201">
        <f t="shared" si="0"/>
        <v>44</v>
      </c>
      <c r="B51" s="218">
        <f>COUNTIF($D$1:D50,D51)+1</f>
        <v>3</v>
      </c>
      <c r="C51" s="202">
        <v>105</v>
      </c>
      <c r="D51" s="203" t="str">
        <f>VLOOKUP(C51,'Champ Classes'!A:B,2,FALSE)</f>
        <v>2WD-VT</v>
      </c>
      <c r="E51" s="204" t="str">
        <f>CONCATENATE(VLOOKUP(C51,Startlist!B:H,3,FALSE)," / ",VLOOKUP(C51,Startlist!B:H,4,FALSE))</f>
        <v>Margus Raudsepp / Indrek Raudsepp</v>
      </c>
      <c r="F51" s="205" t="str">
        <f>VLOOKUP(C51,Startlist!B:F,5,FALSE)</f>
        <v>EST</v>
      </c>
      <c r="G51" s="204" t="str">
        <f>VLOOKUP(C51,Startlist!B:H,7,FALSE)</f>
        <v>BMW 316I</v>
      </c>
      <c r="H51" s="204" t="str">
        <f>IF(VLOOKUP(C51,Startlist!B:H,6,FALSE)="","",VLOOKUP(C51,Startlist!B:H,6,FALSE))</f>
        <v>Tankler</v>
      </c>
      <c r="I51" s="206" t="str">
        <f>IF(VLOOKUP(C51,Results!B:O,4,FALSE)=""," Retired",VLOOKUP(C51,Results!B:O,4,FALSE))</f>
        <v> 3.36,6</v>
      </c>
    </row>
    <row r="52" spans="1:9" ht="15">
      <c r="A52" s="201">
        <f t="shared" si="0"/>
        <v>45</v>
      </c>
      <c r="B52" s="218">
        <f>COUNTIF($D$1:D51,D52)+1</f>
        <v>3</v>
      </c>
      <c r="C52" s="202">
        <v>110</v>
      </c>
      <c r="D52" s="203" t="str">
        <f>VLOOKUP(C52,'Champ Classes'!A:B,2,FALSE)</f>
        <v>2WD-SE</v>
      </c>
      <c r="E52" s="204" t="str">
        <f>CONCATENATE(VLOOKUP(C52,Startlist!B:H,3,FALSE)," / ",VLOOKUP(C52,Startlist!B:H,4,FALSE))</f>
        <v>Romet Liiv / Sander Liiv</v>
      </c>
      <c r="F52" s="205" t="str">
        <f>VLOOKUP(C52,Startlist!B:F,5,FALSE)</f>
        <v>EST</v>
      </c>
      <c r="G52" s="204" t="str">
        <f>VLOOKUP(C52,Startlist!B:H,7,FALSE)</f>
        <v>Honda Civic Type-R</v>
      </c>
      <c r="H52" s="204" t="str">
        <f>IF(VLOOKUP(C52,Startlist!B:H,6,FALSE)="","",VLOOKUP(C52,Startlist!B:H,6,FALSE))</f>
        <v>Romet Liiv</v>
      </c>
      <c r="I52" s="206" t="str">
        <f>IF(VLOOKUP(C52,Results!B:O,4,FALSE)=""," Retired",VLOOKUP(C52,Results!B:O,4,FALSE))</f>
        <v> 3.36,6</v>
      </c>
    </row>
    <row r="53" spans="1:9" ht="15">
      <c r="A53" s="201">
        <f t="shared" si="0"/>
        <v>46</v>
      </c>
      <c r="B53" s="218">
        <f>COUNTIF($D$1:D52,D53)+1</f>
        <v>3</v>
      </c>
      <c r="C53" s="202">
        <v>29</v>
      </c>
      <c r="D53" s="203" t="str">
        <f>VLOOKUP(C53,'Champ Classes'!A:B,2,FALSE)</f>
        <v>J18</v>
      </c>
      <c r="E53" s="204" t="str">
        <f>CONCATENATE(VLOOKUP(C53,Startlist!B:H,3,FALSE)," / ",VLOOKUP(C53,Startlist!B:H,4,FALSE))</f>
        <v>Romario Voksepp / Rica Aarn</v>
      </c>
      <c r="F53" s="205" t="str">
        <f>VLOOKUP(C53,Startlist!B:F,5,FALSE)</f>
        <v>EST</v>
      </c>
      <c r="G53" s="204" t="str">
        <f>VLOOKUP(C53,Startlist!B:H,7,FALSE)</f>
        <v>Honda Civic</v>
      </c>
      <c r="H53" s="204" t="str">
        <f>IF(VLOOKUP(C53,Startlist!B:H,6,FALSE)="","",VLOOKUP(C53,Startlist!B:H,6,FALSE))</f>
        <v>Thule Motorsport</v>
      </c>
      <c r="I53" s="206" t="str">
        <f>IF(VLOOKUP(C53,Results!B:O,4,FALSE)=""," Retired",VLOOKUP(C53,Results!B:O,4,FALSE))</f>
        <v> 3.37,2</v>
      </c>
    </row>
    <row r="54" spans="1:9" ht="15">
      <c r="A54" s="201">
        <f t="shared" si="0"/>
        <v>47</v>
      </c>
      <c r="B54" s="218">
        <f>COUNTIF($D$1:D53,D54)+1</f>
        <v>6</v>
      </c>
      <c r="C54" s="202">
        <v>63</v>
      </c>
      <c r="D54" s="203" t="str">
        <f>VLOOKUP(C54,'Champ Classes'!A:B,2,FALSE)</f>
        <v>2WD-VE</v>
      </c>
      <c r="E54" s="204" t="str">
        <f>CONCATENATE(VLOOKUP(C54,Startlist!B:H,3,FALSE)," / ",VLOOKUP(C54,Startlist!B:H,4,FALSE))</f>
        <v>Allan Leigri / Karel Kuimets</v>
      </c>
      <c r="F54" s="205" t="str">
        <f>VLOOKUP(C54,Startlist!B:F,5,FALSE)</f>
        <v>EST</v>
      </c>
      <c r="G54" s="204" t="str">
        <f>VLOOKUP(C54,Startlist!B:H,7,FALSE)</f>
        <v>Ford Puma</v>
      </c>
      <c r="H54" s="204" t="str">
        <f>IF(VLOOKUP(C54,Startlist!B:H,6,FALSE)="","",VLOOKUP(C54,Startlist!B:H,6,FALSE))</f>
        <v>Allan</v>
      </c>
      <c r="I54" s="206" t="str">
        <f>IF(VLOOKUP(C54,Results!B:O,4,FALSE)=""," Retired",VLOOKUP(C54,Results!B:O,4,FALSE))</f>
        <v> 3.37,6</v>
      </c>
    </row>
    <row r="55" spans="1:9" ht="15">
      <c r="A55" s="201">
        <f t="shared" si="0"/>
        <v>48</v>
      </c>
      <c r="B55" s="218">
        <f>COUNTIF($D$1:D54,D55)+1</f>
        <v>2</v>
      </c>
      <c r="C55" s="202">
        <v>95</v>
      </c>
      <c r="D55" s="203" t="str">
        <f>VLOOKUP(C55,'Champ Classes'!A:B,2,FALSE)</f>
        <v>SU</v>
      </c>
      <c r="E55" s="204" t="str">
        <f>CONCATENATE(VLOOKUP(C55,Startlist!B:H,3,FALSE)," / ",VLOOKUP(C55,Startlist!B:H,4,FALSE))</f>
        <v>Mikk Saaron / Mait Saaron</v>
      </c>
      <c r="F55" s="205" t="str">
        <f>VLOOKUP(C55,Startlist!B:F,5,FALSE)</f>
        <v>EST</v>
      </c>
      <c r="G55" s="204" t="str">
        <f>VLOOKUP(C55,Startlist!B:H,7,FALSE)</f>
        <v>Lada 07</v>
      </c>
      <c r="H55" s="204">
        <f>IF(VLOOKUP(C55,Startlist!B:H,6,FALSE)="","",VLOOKUP(C55,Startlist!B:H,6,FALSE))</f>
      </c>
      <c r="I55" s="206" t="str">
        <f>IF(VLOOKUP(C55,Results!B:O,4,FALSE)=""," Retired",VLOOKUP(C55,Results!B:O,4,FALSE))</f>
        <v> 3.37,7</v>
      </c>
    </row>
    <row r="56" spans="1:9" ht="15">
      <c r="A56" s="201">
        <f t="shared" si="0"/>
        <v>49</v>
      </c>
      <c r="B56" s="218">
        <f>COUNTIF($D$1:D55,D56)+1</f>
        <v>4</v>
      </c>
      <c r="C56" s="202">
        <v>59</v>
      </c>
      <c r="D56" s="203" t="str">
        <f>VLOOKUP(C56,'Champ Classes'!A:B,2,FALSE)</f>
        <v>2WD-SE</v>
      </c>
      <c r="E56" s="204" t="str">
        <f>CONCATENATE(VLOOKUP(C56,Startlist!B:H,3,FALSE)," / ",VLOOKUP(C56,Startlist!B:H,4,FALSE))</f>
        <v>Mirkko Matikainen / Keith Vähi</v>
      </c>
      <c r="F56" s="205" t="str">
        <f>VLOOKUP(C56,Startlist!B:F,5,FALSE)</f>
        <v>EST</v>
      </c>
      <c r="G56" s="204" t="str">
        <f>VLOOKUP(C56,Startlist!B:H,7,FALSE)</f>
        <v>Honda</v>
      </c>
      <c r="H56" s="204">
        <f>IF(VLOOKUP(C56,Startlist!B:H,6,FALSE)="","",VLOOKUP(C56,Startlist!B:H,6,FALSE))</f>
      </c>
      <c r="I56" s="206" t="str">
        <f>IF(VLOOKUP(C56,Results!B:O,4,FALSE)=""," Retired",VLOOKUP(C56,Results!B:O,4,FALSE))</f>
        <v> 3.38,2</v>
      </c>
    </row>
    <row r="57" spans="1:9" ht="15">
      <c r="A57" s="201">
        <f t="shared" si="0"/>
        <v>50</v>
      </c>
      <c r="B57" s="218">
        <f>COUNTIF($D$1:D56,D57)+1</f>
        <v>1</v>
      </c>
      <c r="C57" s="202">
        <v>121</v>
      </c>
      <c r="D57" s="203" t="str">
        <f>VLOOKUP(C57,'Champ Classes'!A:B,2,FALSE)</f>
        <v>Naised</v>
      </c>
      <c r="E57" s="204" t="str">
        <f>CONCATENATE(VLOOKUP(C57,Startlist!B:H,3,FALSE)," / ",VLOOKUP(C57,Startlist!B:H,4,FALSE))</f>
        <v>Kärolis Kungla / Kristjan Tahvinov</v>
      </c>
      <c r="F57" s="205" t="str">
        <f>VLOOKUP(C57,Startlist!B:F,5,FALSE)</f>
        <v>EST</v>
      </c>
      <c r="G57" s="204" t="str">
        <f>VLOOKUP(C57,Startlist!B:H,7,FALSE)</f>
        <v>VW Golf</v>
      </c>
      <c r="H57" s="204" t="str">
        <f>IF(VLOOKUP(C57,Startlist!B:H,6,FALSE)="","",VLOOKUP(C57,Startlist!B:H,6,FALSE))</f>
        <v>Kärolis Kungla</v>
      </c>
      <c r="I57" s="206" t="str">
        <f>IF(VLOOKUP(C57,Results!B:O,4,FALSE)=""," Retired",VLOOKUP(C57,Results!B:O,4,FALSE))</f>
        <v> 3.38,2</v>
      </c>
    </row>
    <row r="58" spans="1:9" ht="15">
      <c r="A58" s="201">
        <f t="shared" si="0"/>
        <v>51</v>
      </c>
      <c r="B58" s="218">
        <f>COUNTIF($D$1:D57,D58)+1</f>
        <v>4</v>
      </c>
      <c r="C58" s="202">
        <v>83</v>
      </c>
      <c r="D58" s="203" t="str">
        <f>VLOOKUP(C58,'Champ Classes'!A:B,2,FALSE)</f>
        <v>2WD-VT</v>
      </c>
      <c r="E58" s="204" t="str">
        <f>CONCATENATE(VLOOKUP(C58,Startlist!B:H,3,FALSE)," / ",VLOOKUP(C58,Startlist!B:H,4,FALSE))</f>
        <v>Jaak Riisberg / Taavi Kivi</v>
      </c>
      <c r="F58" s="205" t="str">
        <f>VLOOKUP(C58,Startlist!B:F,5,FALSE)</f>
        <v>EST</v>
      </c>
      <c r="G58" s="204" t="str">
        <f>VLOOKUP(C58,Startlist!B:H,7,FALSE)</f>
        <v>BMW 318IS</v>
      </c>
      <c r="H58" s="204" t="str">
        <f>IF(VLOOKUP(C58,Startlist!B:H,6,FALSE)="","",VLOOKUP(C58,Startlist!B:H,6,FALSE))</f>
        <v>Rehvidpluss</v>
      </c>
      <c r="I58" s="206" t="str">
        <f>IF(VLOOKUP(C58,Results!B:O,4,FALSE)=""," Retired",VLOOKUP(C58,Results!B:O,4,FALSE))</f>
        <v> 3.38,6</v>
      </c>
    </row>
    <row r="59" spans="1:9" ht="15">
      <c r="A59" s="201">
        <f t="shared" si="0"/>
        <v>52</v>
      </c>
      <c r="B59" s="218">
        <f>COUNTIF($D$1:D58,D59)+1</f>
        <v>21</v>
      </c>
      <c r="C59" s="202">
        <v>111</v>
      </c>
      <c r="D59" s="203" t="str">
        <f>VLOOKUP(C59,'Champ Classes'!A:B,2,FALSE)</f>
        <v>2WD-ST</v>
      </c>
      <c r="E59" s="204" t="str">
        <f>CONCATENATE(VLOOKUP(C59,Startlist!B:H,3,FALSE)," / ",VLOOKUP(C59,Startlist!B:H,4,FALSE))</f>
        <v>Meelis Vahter / Dever Vahter</v>
      </c>
      <c r="F59" s="205" t="str">
        <f>VLOOKUP(C59,Startlist!B:F,5,FALSE)</f>
        <v>EST</v>
      </c>
      <c r="G59" s="204" t="str">
        <f>VLOOKUP(C59,Startlist!B:H,7,FALSE)</f>
        <v>BMW 130I</v>
      </c>
      <c r="H59" s="204" t="str">
        <f>IF(VLOOKUP(C59,Startlist!B:H,6,FALSE)="","",VLOOKUP(C59,Startlist!B:H,6,FALSE))</f>
        <v>Meelis Vahter</v>
      </c>
      <c r="I59" s="206" t="str">
        <f>IF(VLOOKUP(C59,Results!B:O,4,FALSE)=""," Retired",VLOOKUP(C59,Results!B:O,4,FALSE))</f>
        <v> 3.38,6</v>
      </c>
    </row>
    <row r="60" spans="1:9" ht="15">
      <c r="A60" s="201">
        <f t="shared" si="0"/>
        <v>53</v>
      </c>
      <c r="B60" s="218">
        <f>COUNTIF($D$1:D59,D60)+1</f>
        <v>5</v>
      </c>
      <c r="C60" s="202">
        <v>67</v>
      </c>
      <c r="D60" s="203" t="str">
        <f>VLOOKUP(C60,'Champ Classes'!A:B,2,FALSE)</f>
        <v>2WD-VT</v>
      </c>
      <c r="E60" s="204" t="str">
        <f>CONCATENATE(VLOOKUP(C60,Startlist!B:H,3,FALSE)," / ",VLOOKUP(C60,Startlist!B:H,4,FALSE))</f>
        <v>Tauri Soome / Kristjan Karlep</v>
      </c>
      <c r="F60" s="205" t="str">
        <f>VLOOKUP(C60,Startlist!B:F,5,FALSE)</f>
        <v>EST</v>
      </c>
      <c r="G60" s="204" t="str">
        <f>VLOOKUP(C60,Startlist!B:H,7,FALSE)</f>
        <v>BMW 318</v>
      </c>
      <c r="H60" s="204" t="str">
        <f>IF(VLOOKUP(C60,Startlist!B:H,6,FALSE)="","",VLOOKUP(C60,Startlist!B:H,6,FALSE))</f>
        <v>Tauri Soome</v>
      </c>
      <c r="I60" s="206" t="str">
        <f>IF(VLOOKUP(C60,Results!B:O,4,FALSE)=""," Retired",VLOOKUP(C60,Results!B:O,4,FALSE))</f>
        <v> 3.38,7</v>
      </c>
    </row>
    <row r="61" spans="1:9" ht="15">
      <c r="A61" s="201">
        <f t="shared" si="0"/>
        <v>54</v>
      </c>
      <c r="B61" s="218">
        <f>COUNTIF($D$1:D60,D61)+1</f>
        <v>9</v>
      </c>
      <c r="C61" s="202">
        <v>43</v>
      </c>
      <c r="D61" s="203" t="str">
        <f>VLOOKUP(C61,'Champ Classes'!A:B,2,FALSE)</f>
        <v>4WD</v>
      </c>
      <c r="E61" s="204" t="str">
        <f>CONCATENATE(VLOOKUP(C61,Startlist!B:H,3,FALSE)," / ",VLOOKUP(C61,Startlist!B:H,4,FALSE))</f>
        <v>Kristo Kodas / Tõnis Tagel</v>
      </c>
      <c r="F61" s="205" t="str">
        <f>VLOOKUP(C61,Startlist!B:F,5,FALSE)</f>
        <v>EST</v>
      </c>
      <c r="G61" s="204" t="str">
        <f>VLOOKUP(C61,Startlist!B:H,7,FALSE)</f>
        <v>Audi A3</v>
      </c>
      <c r="H61" s="204" t="str">
        <f>IF(VLOOKUP(C61,Startlist!B:H,6,FALSE)="","",VLOOKUP(C61,Startlist!B:H,6,FALSE))</f>
        <v>Kristo Kodas</v>
      </c>
      <c r="I61" s="206" t="str">
        <f>IF(VLOOKUP(C61,Results!B:O,4,FALSE)=""," Retired",VLOOKUP(C61,Results!B:O,4,FALSE))</f>
        <v> 3.38,8</v>
      </c>
    </row>
    <row r="62" spans="1:9" ht="15">
      <c r="A62" s="201">
        <f t="shared" si="0"/>
        <v>55</v>
      </c>
      <c r="B62" s="218">
        <f>COUNTIF($D$1:D61,D62)+1</f>
        <v>22</v>
      </c>
      <c r="C62" s="202">
        <v>134</v>
      </c>
      <c r="D62" s="203" t="str">
        <f>VLOOKUP(C62,'Champ Classes'!A:B,2,FALSE)</f>
        <v>2WD-ST</v>
      </c>
      <c r="E62" s="204" t="str">
        <f>CONCATENATE(VLOOKUP(C62,Startlist!B:H,3,FALSE)," / ",VLOOKUP(C62,Startlist!B:H,4,FALSE))</f>
        <v>Janar Kleitsman / Heiki Kapstas</v>
      </c>
      <c r="F62" s="205" t="str">
        <f>VLOOKUP(C62,Startlist!B:F,5,FALSE)</f>
        <v>EST</v>
      </c>
      <c r="G62" s="204" t="str">
        <f>VLOOKUP(C62,Startlist!B:H,7,FALSE)</f>
        <v>BMW 325</v>
      </c>
      <c r="H62" s="204">
        <f>IF(VLOOKUP(C62,Startlist!B:H,6,FALSE)="","",VLOOKUP(C62,Startlist!B:H,6,FALSE))</f>
      </c>
      <c r="I62" s="206" t="str">
        <f>IF(VLOOKUP(C62,Results!B:O,4,FALSE)=""," Retired",VLOOKUP(C62,Results!B:O,4,FALSE))</f>
        <v> 3.38,8</v>
      </c>
    </row>
    <row r="63" spans="1:9" ht="15">
      <c r="A63" s="201">
        <f t="shared" si="0"/>
        <v>56</v>
      </c>
      <c r="B63" s="218">
        <f>COUNTIF($D$1:D62,D63)+1</f>
        <v>7</v>
      </c>
      <c r="C63" s="202">
        <v>84</v>
      </c>
      <c r="D63" s="203" t="str">
        <f>VLOOKUP(C63,'Champ Classes'!A:B,2,FALSE)</f>
        <v>2WD-VE</v>
      </c>
      <c r="E63" s="204" t="str">
        <f>CONCATENATE(VLOOKUP(C63,Startlist!B:H,3,FALSE)," / ",VLOOKUP(C63,Startlist!B:H,4,FALSE))</f>
        <v>Sander Mihkels / Ivo Aal</v>
      </c>
      <c r="F63" s="205" t="str">
        <f>VLOOKUP(C63,Startlist!B:F,5,FALSE)</f>
        <v>EST</v>
      </c>
      <c r="G63" s="204" t="str">
        <f>VLOOKUP(C63,Startlist!B:H,7,FALSE)</f>
        <v>Honda Civic</v>
      </c>
      <c r="H63" s="204" t="str">
        <f>IF(VLOOKUP(C63,Startlist!B:H,6,FALSE)="","",VLOOKUP(C63,Startlist!B:H,6,FALSE))</f>
        <v>ERGAV7</v>
      </c>
      <c r="I63" s="206" t="str">
        <f>IF(VLOOKUP(C63,Results!B:O,4,FALSE)=""," Retired",VLOOKUP(C63,Results!B:O,4,FALSE))</f>
        <v> 3.39,4</v>
      </c>
    </row>
    <row r="64" spans="1:9" ht="15">
      <c r="A64" s="201">
        <f t="shared" si="0"/>
        <v>57</v>
      </c>
      <c r="B64" s="218">
        <f>COUNTIF($D$1:D63,D64)+1</f>
        <v>10</v>
      </c>
      <c r="C64" s="202">
        <v>55</v>
      </c>
      <c r="D64" s="203" t="str">
        <f>VLOOKUP(C64,'Champ Classes'!A:B,2,FALSE)</f>
        <v>4WD</v>
      </c>
      <c r="E64" s="204" t="str">
        <f>CONCATENATE(VLOOKUP(C64,Startlist!B:H,3,FALSE)," / ",VLOOKUP(C64,Startlist!B:H,4,FALSE))</f>
        <v>Mirek Matikainen / Elton Gutmann</v>
      </c>
      <c r="F64" s="205" t="str">
        <f>VLOOKUP(C64,Startlist!B:F,5,FALSE)</f>
        <v>EST</v>
      </c>
      <c r="G64" s="204" t="str">
        <f>VLOOKUP(C64,Startlist!B:H,7,FALSE)</f>
        <v>Subaru Impreza</v>
      </c>
      <c r="H64" s="204">
        <f>IF(VLOOKUP(C64,Startlist!B:H,6,FALSE)="","",VLOOKUP(C64,Startlist!B:H,6,FALSE))</f>
      </c>
      <c r="I64" s="206" t="str">
        <f>IF(VLOOKUP(C64,Results!B:O,4,FALSE)=""," Retired",VLOOKUP(C64,Results!B:O,4,FALSE))</f>
        <v> 3.39,8</v>
      </c>
    </row>
    <row r="65" spans="1:9" ht="15">
      <c r="A65" s="201">
        <f t="shared" si="0"/>
        <v>58</v>
      </c>
      <c r="B65" s="218">
        <f>COUNTIF($D$1:D64,D65)+1</f>
        <v>3</v>
      </c>
      <c r="C65" s="202">
        <v>27</v>
      </c>
      <c r="D65" s="203" t="str">
        <f>VLOOKUP(C65,'Champ Classes'!A:B,2,FALSE)</f>
        <v>J16</v>
      </c>
      <c r="E65" s="204" t="str">
        <f>CONCATENATE(VLOOKUP(C65,Startlist!B:H,3,FALSE)," / ",VLOOKUP(C65,Startlist!B:H,4,FALSE))</f>
        <v>Lukas Leivat / Laur Merisalu</v>
      </c>
      <c r="F65" s="205" t="str">
        <f>VLOOKUP(C65,Startlist!B:F,5,FALSE)</f>
        <v>EST</v>
      </c>
      <c r="G65" s="204" t="str">
        <f>VLOOKUP(C65,Startlist!B:H,7,FALSE)</f>
        <v>Ford Fiesta</v>
      </c>
      <c r="H65" s="204" t="str">
        <f>IF(VLOOKUP(C65,Startlist!B:H,6,FALSE)="","",VLOOKUP(C65,Startlist!B:H,6,FALSE))</f>
        <v>HT Motorsport</v>
      </c>
      <c r="I65" s="206" t="str">
        <f>IF(VLOOKUP(C65,Results!B:O,4,FALSE)=""," Retired",VLOOKUP(C65,Results!B:O,4,FALSE))</f>
        <v> 3.40,7</v>
      </c>
    </row>
    <row r="66" spans="1:9" ht="15">
      <c r="A66" s="201">
        <f t="shared" si="0"/>
        <v>59</v>
      </c>
      <c r="B66" s="218">
        <f>COUNTIF($D$1:D65,D66)+1</f>
        <v>4</v>
      </c>
      <c r="C66" s="202">
        <v>3</v>
      </c>
      <c r="D66" s="203" t="str">
        <f>VLOOKUP(C66,'Champ Classes'!A:B,2,FALSE)</f>
        <v>J16</v>
      </c>
      <c r="E66" s="204" t="str">
        <f>CONCATENATE(VLOOKUP(C66,Startlist!B:H,3,FALSE)," / ",VLOOKUP(C66,Startlist!B:H,4,FALSE))</f>
        <v>Mattias Aivo Karik / Jaanus Hõbemägi</v>
      </c>
      <c r="F66" s="205" t="str">
        <f>VLOOKUP(C66,Startlist!B:F,5,FALSE)</f>
        <v>EST</v>
      </c>
      <c r="G66" s="204" t="str">
        <f>VLOOKUP(C66,Startlist!B:H,7,FALSE)</f>
        <v>Toyota Yaris</v>
      </c>
      <c r="H66" s="204" t="str">
        <f>IF(VLOOKUP(C66,Startlist!B:H,6,FALSE)="","",VLOOKUP(C66,Startlist!B:H,6,FALSE))</f>
        <v>Hõbemägi Motorsport</v>
      </c>
      <c r="I66" s="206" t="str">
        <f>IF(VLOOKUP(C66,Results!B:O,4,FALSE)=""," Retired",VLOOKUP(C66,Results!B:O,4,FALSE))</f>
        <v> 3.41,0</v>
      </c>
    </row>
    <row r="67" spans="1:9" ht="15">
      <c r="A67" s="201">
        <f t="shared" si="0"/>
        <v>60</v>
      </c>
      <c r="B67" s="218">
        <f>COUNTIF($D$1:D66,D67)+1</f>
        <v>5</v>
      </c>
      <c r="C67" s="202">
        <v>66</v>
      </c>
      <c r="D67" s="203" t="str">
        <f>VLOOKUP(C67,'Champ Classes'!A:B,2,FALSE)</f>
        <v>2WD-SE</v>
      </c>
      <c r="E67" s="204" t="str">
        <f>CONCATENATE(VLOOKUP(C67,Startlist!B:H,3,FALSE)," / ",VLOOKUP(C67,Startlist!B:H,4,FALSE))</f>
        <v>Raul Aava / Kristjan Peegel</v>
      </c>
      <c r="F67" s="205" t="str">
        <f>VLOOKUP(C67,Startlist!B:F,5,FALSE)</f>
        <v>EST</v>
      </c>
      <c r="G67" s="204" t="str">
        <f>VLOOKUP(C67,Startlist!B:H,7,FALSE)</f>
        <v>Honda Civic</v>
      </c>
      <c r="H67" s="204" t="str">
        <f>IF(VLOOKUP(C67,Startlist!B:H,6,FALSE)="","",VLOOKUP(C67,Startlist!B:H,6,FALSE))</f>
        <v>Kiired&amp;Õlised</v>
      </c>
      <c r="I67" s="206" t="str">
        <f>IF(VLOOKUP(C67,Results!B:O,4,FALSE)=""," Retired",VLOOKUP(C67,Results!B:O,4,FALSE))</f>
        <v> 3.41,9</v>
      </c>
    </row>
    <row r="68" spans="1:9" ht="15">
      <c r="A68" s="201">
        <f t="shared" si="0"/>
        <v>61</v>
      </c>
      <c r="B68" s="218">
        <f>COUNTIF($D$1:D67,D68)+1</f>
        <v>8</v>
      </c>
      <c r="C68" s="202">
        <v>69</v>
      </c>
      <c r="D68" s="203" t="str">
        <f>VLOOKUP(C68,'Champ Classes'!A:B,2,FALSE)</f>
        <v>2WD-VE</v>
      </c>
      <c r="E68" s="204" t="str">
        <f>CONCATENATE(VLOOKUP(C68,Startlist!B:H,3,FALSE)," / ",VLOOKUP(C68,Startlist!B:H,4,FALSE))</f>
        <v>Ken Liivrand / Anthony Fatkin</v>
      </c>
      <c r="F68" s="205" t="str">
        <f>VLOOKUP(C68,Startlist!B:F,5,FALSE)</f>
        <v>EST</v>
      </c>
      <c r="G68" s="204" t="str">
        <f>VLOOKUP(C68,Startlist!B:H,7,FALSE)</f>
        <v>Honda Civic</v>
      </c>
      <c r="H68" s="204" t="str">
        <f>IF(VLOOKUP(C68,Startlist!B:H,6,FALSE)="","",VLOOKUP(C68,Startlist!B:H,6,FALSE))</f>
        <v>A1M Motorsport</v>
      </c>
      <c r="I68" s="206" t="str">
        <f>IF(VLOOKUP(C68,Results!B:O,4,FALSE)=""," Retired",VLOOKUP(C68,Results!B:O,4,FALSE))</f>
        <v> 3.42,2</v>
      </c>
    </row>
    <row r="69" spans="1:9" ht="15">
      <c r="A69" s="201">
        <f t="shared" si="0"/>
        <v>62</v>
      </c>
      <c r="B69" s="218">
        <f>COUNTIF($D$1:D68,D69)+1</f>
        <v>5</v>
      </c>
      <c r="C69" s="202">
        <v>15</v>
      </c>
      <c r="D69" s="203" t="str">
        <f>VLOOKUP(C69,'Champ Classes'!A:B,2,FALSE)</f>
        <v>J16</v>
      </c>
      <c r="E69" s="204" t="str">
        <f>CONCATENATE(VLOOKUP(C69,Startlist!B:H,3,FALSE)," / ",VLOOKUP(C69,Startlist!B:H,4,FALSE))</f>
        <v>Romet Reimal / Avo Reimal</v>
      </c>
      <c r="F69" s="205" t="str">
        <f>VLOOKUP(C69,Startlist!B:F,5,FALSE)</f>
        <v>EST</v>
      </c>
      <c r="G69" s="204" t="str">
        <f>VLOOKUP(C69,Startlist!B:H,7,FALSE)</f>
        <v>Citroen C2 R1</v>
      </c>
      <c r="H69" s="204" t="str">
        <f>IF(VLOOKUP(C69,Startlist!B:H,6,FALSE)="","",VLOOKUP(C69,Startlist!B:H,6,FALSE))</f>
        <v>Thule Motorsport</v>
      </c>
      <c r="I69" s="206" t="str">
        <f>IF(VLOOKUP(C69,Results!B:O,4,FALSE)=""," Retired",VLOOKUP(C69,Results!B:O,4,FALSE))</f>
        <v> 3.42,9</v>
      </c>
    </row>
    <row r="70" spans="1:9" ht="15">
      <c r="A70" s="201">
        <f t="shared" si="0"/>
        <v>63</v>
      </c>
      <c r="B70" s="218">
        <f>COUNTIF($D$1:D69,D70)+1</f>
        <v>6</v>
      </c>
      <c r="C70" s="202">
        <v>34</v>
      </c>
      <c r="D70" s="203" t="str">
        <f>VLOOKUP(C70,'Champ Classes'!A:B,2,FALSE)</f>
        <v>J16</v>
      </c>
      <c r="E70" s="204" t="str">
        <f>CONCATENATE(VLOOKUP(C70,Startlist!B:H,3,FALSE)," / ",VLOOKUP(C70,Startlist!B:H,4,FALSE))</f>
        <v>Sander-Erik Tiits / Fredi Kostikov</v>
      </c>
      <c r="F70" s="205" t="str">
        <f>VLOOKUP(C70,Startlist!B:F,5,FALSE)</f>
        <v>EST</v>
      </c>
      <c r="G70" s="204" t="str">
        <f>VLOOKUP(C70,Startlist!B:H,7,FALSE)</f>
        <v>Ford Fiesta</v>
      </c>
      <c r="H70" s="204" t="str">
        <f>IF(VLOOKUP(C70,Startlist!B:H,6,FALSE)="","",VLOOKUP(C70,Startlist!B:H,6,FALSE))</f>
        <v>TRT Motorsport</v>
      </c>
      <c r="I70" s="206" t="str">
        <f>IF(VLOOKUP(C70,Results!B:O,4,FALSE)=""," Retired",VLOOKUP(C70,Results!B:O,4,FALSE))</f>
        <v> 3.43,5</v>
      </c>
    </row>
    <row r="71" spans="1:9" ht="15">
      <c r="A71" s="201">
        <f t="shared" si="0"/>
        <v>64</v>
      </c>
      <c r="B71" s="218">
        <f>COUNTIF($D$1:D70,D71)+1</f>
        <v>6</v>
      </c>
      <c r="C71" s="202">
        <v>108</v>
      </c>
      <c r="D71" s="203" t="str">
        <f>VLOOKUP(C71,'Champ Classes'!A:B,2,FALSE)</f>
        <v>2WD-VT</v>
      </c>
      <c r="E71" s="204" t="str">
        <f>CONCATENATE(VLOOKUP(C71,Startlist!B:H,3,FALSE)," / ",VLOOKUP(C71,Startlist!B:H,4,FALSE))</f>
        <v>Tanel Madiste / Sander Arumägi</v>
      </c>
      <c r="F71" s="205" t="str">
        <f>VLOOKUP(C71,Startlist!B:F,5,FALSE)</f>
        <v>EST</v>
      </c>
      <c r="G71" s="204" t="str">
        <f>VLOOKUP(C71,Startlist!B:H,7,FALSE)</f>
        <v>BMW 318TI</v>
      </c>
      <c r="H71" s="204" t="str">
        <f>IF(VLOOKUP(C71,Startlist!B:H,6,FALSE)="","",VLOOKUP(C71,Startlist!B:H,6,FALSE))</f>
        <v>Sander Arumägi</v>
      </c>
      <c r="I71" s="206" t="str">
        <f>IF(VLOOKUP(C71,Results!B:O,4,FALSE)=""," Retired",VLOOKUP(C71,Results!B:O,4,FALSE))</f>
        <v> 3.43,5</v>
      </c>
    </row>
    <row r="72" spans="1:9" ht="15">
      <c r="A72" s="201">
        <f t="shared" si="0"/>
        <v>65</v>
      </c>
      <c r="B72" s="218">
        <f>COUNTIF($D$1:D71,D72)+1</f>
        <v>7</v>
      </c>
      <c r="C72" s="202">
        <v>76</v>
      </c>
      <c r="D72" s="203" t="str">
        <f>VLOOKUP(C72,'Champ Classes'!A:B,2,FALSE)</f>
        <v>2WD-VT</v>
      </c>
      <c r="E72" s="204" t="str">
        <f>CONCATENATE(VLOOKUP(C72,Startlist!B:H,3,FALSE)," / ",VLOOKUP(C72,Startlist!B:H,4,FALSE))</f>
        <v>Rainer Umbleja / Erki Eksin</v>
      </c>
      <c r="F72" s="205" t="str">
        <f>VLOOKUP(C72,Startlist!B:F,5,FALSE)</f>
        <v>EST</v>
      </c>
      <c r="G72" s="204" t="str">
        <f>VLOOKUP(C72,Startlist!B:H,7,FALSE)</f>
        <v>BMW 318</v>
      </c>
      <c r="H72" s="204" t="str">
        <f>IF(VLOOKUP(C72,Startlist!B:H,6,FALSE)="","",VLOOKUP(C72,Startlist!B:H,6,FALSE))</f>
        <v>360 Auto</v>
      </c>
      <c r="I72" s="206" t="str">
        <f>IF(VLOOKUP(C72,Results!B:O,4,FALSE)=""," Retired",VLOOKUP(C72,Results!B:O,4,FALSE))</f>
        <v> 3.44,1</v>
      </c>
    </row>
    <row r="73" spans="1:9" ht="15">
      <c r="A73" s="201">
        <f t="shared" si="0"/>
        <v>66</v>
      </c>
      <c r="B73" s="218">
        <f>COUNTIF($D$1:D72,D73)+1</f>
        <v>8</v>
      </c>
      <c r="C73" s="202">
        <v>101</v>
      </c>
      <c r="D73" s="203" t="str">
        <f>VLOOKUP(C73,'Champ Classes'!A:B,2,FALSE)</f>
        <v>2WD-VT</v>
      </c>
      <c r="E73" s="204" t="str">
        <f>CONCATENATE(VLOOKUP(C73,Startlist!B:H,3,FALSE)," / ",VLOOKUP(C73,Startlist!B:H,4,FALSE))</f>
        <v>Toomas Tõnsau / Raido Uesson</v>
      </c>
      <c r="F73" s="205" t="str">
        <f>VLOOKUP(C73,Startlist!B:F,5,FALSE)</f>
        <v>EST</v>
      </c>
      <c r="G73" s="204" t="str">
        <f>VLOOKUP(C73,Startlist!B:H,7,FALSE)</f>
        <v>BMW 318TI</v>
      </c>
      <c r="H73" s="204" t="str">
        <f>IF(VLOOKUP(C73,Startlist!B:H,6,FALSE)="","",VLOOKUP(C73,Startlist!B:H,6,FALSE))</f>
        <v>Märjamaa Rally Team</v>
      </c>
      <c r="I73" s="206" t="str">
        <f>IF(VLOOKUP(C73,Results!B:O,4,FALSE)=""," Retired",VLOOKUP(C73,Results!B:O,4,FALSE))</f>
        <v> 3.45,0</v>
      </c>
    </row>
    <row r="74" spans="1:9" ht="15">
      <c r="A74" s="201">
        <f aca="true" t="shared" si="1" ref="A74:A102">A73+1</f>
        <v>67</v>
      </c>
      <c r="B74" s="218">
        <f>COUNTIF($D$1:D73,D74)+1</f>
        <v>9</v>
      </c>
      <c r="C74" s="202">
        <v>127</v>
      </c>
      <c r="D74" s="203" t="str">
        <f>VLOOKUP(C74,'Champ Classes'!A:B,2,FALSE)</f>
        <v>2WD-VE</v>
      </c>
      <c r="E74" s="204" t="str">
        <f>CONCATENATE(VLOOKUP(C74,Startlist!B:H,3,FALSE)," / ",VLOOKUP(C74,Startlist!B:H,4,FALSE))</f>
        <v>Heikko Tiits / Karl-Erik Rajasalu</v>
      </c>
      <c r="F74" s="205" t="str">
        <f>VLOOKUP(C74,Startlist!B:F,5,FALSE)</f>
        <v>EST</v>
      </c>
      <c r="G74" s="204" t="str">
        <f>VLOOKUP(C74,Startlist!B:H,7,FALSE)</f>
        <v>Mitsubishi Colt</v>
      </c>
      <c r="H74" s="204" t="str">
        <f>IF(VLOOKUP(C74,Startlist!B:H,6,FALSE)="","",VLOOKUP(C74,Startlist!B:H,6,FALSE))</f>
        <v>HT Motorsport</v>
      </c>
      <c r="I74" s="206" t="str">
        <f>IF(VLOOKUP(C74,Results!B:O,4,FALSE)=""," Retired",VLOOKUP(C74,Results!B:O,4,FALSE))</f>
        <v> 3.47,1</v>
      </c>
    </row>
    <row r="75" spans="1:9" ht="15">
      <c r="A75" s="201">
        <f t="shared" si="1"/>
        <v>68</v>
      </c>
      <c r="B75" s="218">
        <f>COUNTIF($D$1:D74,D75)+1</f>
        <v>6</v>
      </c>
      <c r="C75" s="202">
        <v>72</v>
      </c>
      <c r="D75" s="203" t="str">
        <f>VLOOKUP(C75,'Champ Classes'!A:B,2,FALSE)</f>
        <v>2WD-SE</v>
      </c>
      <c r="E75" s="204" t="str">
        <f>CONCATENATE(VLOOKUP(C75,Startlist!B:H,3,FALSE)," / ",VLOOKUP(C75,Startlist!B:H,4,FALSE))</f>
        <v>Steven Lätt / Mikk Männiste</v>
      </c>
      <c r="F75" s="205" t="str">
        <f>VLOOKUP(C75,Startlist!B:F,5,FALSE)</f>
        <v>EST</v>
      </c>
      <c r="G75" s="204" t="str">
        <f>VLOOKUP(C75,Startlist!B:H,7,FALSE)</f>
        <v>Honda Civic Type R</v>
      </c>
      <c r="H75" s="204" t="str">
        <f>IF(VLOOKUP(C75,Startlist!B:H,6,FALSE)="","",VLOOKUP(C75,Startlist!B:H,6,FALSE))</f>
        <v>Steven Lätt</v>
      </c>
      <c r="I75" s="206" t="str">
        <f>IF(VLOOKUP(C75,Results!B:O,4,FALSE)=""," Retired",VLOOKUP(C75,Results!B:O,4,FALSE))</f>
        <v> 3.47,7</v>
      </c>
    </row>
    <row r="76" spans="1:9" ht="15">
      <c r="A76" s="201">
        <f t="shared" si="1"/>
        <v>69</v>
      </c>
      <c r="B76" s="218">
        <f>COUNTIF($D$1:D75,D76)+1</f>
        <v>4</v>
      </c>
      <c r="C76" s="202">
        <v>33</v>
      </c>
      <c r="D76" s="203" t="str">
        <f>VLOOKUP(C76,'Champ Classes'!A:B,2,FALSE)</f>
        <v>J18</v>
      </c>
      <c r="E76" s="204" t="str">
        <f>CONCATENATE(VLOOKUP(C76,Startlist!B:H,3,FALSE)," / ",VLOOKUP(C76,Startlist!B:H,4,FALSE))</f>
        <v>Kauri Bõstrov / Jaanus Bõstrov</v>
      </c>
      <c r="F76" s="205" t="str">
        <f>VLOOKUP(C76,Startlist!B:F,5,FALSE)</f>
        <v>EST</v>
      </c>
      <c r="G76" s="204" t="str">
        <f>VLOOKUP(C76,Startlist!B:H,7,FALSE)</f>
        <v>Honda</v>
      </c>
      <c r="H76" s="204" t="str">
        <f>IF(VLOOKUP(C76,Startlist!B:H,6,FALSE)="","",VLOOKUP(C76,Startlist!B:H,6,FALSE))</f>
        <v>HT Motorsport</v>
      </c>
      <c r="I76" s="206" t="str">
        <f>IF(VLOOKUP(C76,Results!B:O,4,FALSE)=""," Retired",VLOOKUP(C76,Results!B:O,4,FALSE))</f>
        <v> 3.48,0</v>
      </c>
    </row>
    <row r="77" spans="1:9" ht="15">
      <c r="A77" s="201">
        <f t="shared" si="1"/>
        <v>70</v>
      </c>
      <c r="B77" s="218">
        <f>COUNTIF($D$1:D76,D77)+1</f>
        <v>7</v>
      </c>
      <c r="C77" s="202">
        <v>26</v>
      </c>
      <c r="D77" s="203" t="str">
        <f>VLOOKUP(C77,'Champ Classes'!A:B,2,FALSE)</f>
        <v>J16</v>
      </c>
      <c r="E77" s="204" t="str">
        <f>CONCATENATE(VLOOKUP(C77,Startlist!B:H,3,FALSE)," / ",VLOOKUP(C77,Startlist!B:H,4,FALSE))</f>
        <v>Henry Tegova / Rainis Raidma</v>
      </c>
      <c r="F77" s="205" t="str">
        <f>VLOOKUP(C77,Startlist!B:F,5,FALSE)</f>
        <v>EST</v>
      </c>
      <c r="G77" s="204" t="str">
        <f>VLOOKUP(C77,Startlist!B:H,7,FALSE)</f>
        <v>Ford Fiesta</v>
      </c>
      <c r="H77" s="204" t="str">
        <f>IF(VLOOKUP(C77,Startlist!B:H,6,FALSE)="","",VLOOKUP(C77,Startlist!B:H,6,FALSE))</f>
        <v>HT Racing</v>
      </c>
      <c r="I77" s="206" t="str">
        <f>IF(VLOOKUP(C77,Results!B:O,4,FALSE)=""," Retired",VLOOKUP(C77,Results!B:O,4,FALSE))</f>
        <v> 3.48,2</v>
      </c>
    </row>
    <row r="78" spans="1:9" ht="15">
      <c r="A78" s="201">
        <f t="shared" si="1"/>
        <v>71</v>
      </c>
      <c r="B78" s="218">
        <f>COUNTIF($D$1:D77,D78)+1</f>
        <v>7</v>
      </c>
      <c r="C78" s="202">
        <v>124</v>
      </c>
      <c r="D78" s="203" t="str">
        <f>VLOOKUP(C78,'Champ Classes'!A:B,2,FALSE)</f>
        <v>2WD-SE</v>
      </c>
      <c r="E78" s="204" t="str">
        <f>CONCATENATE(VLOOKUP(C78,Startlist!B:H,3,FALSE)," / ",VLOOKUP(C78,Startlist!B:H,4,FALSE))</f>
        <v>Kaido Märss / Margo Kruusma</v>
      </c>
      <c r="F78" s="205" t="str">
        <f>VLOOKUP(C78,Startlist!B:F,5,FALSE)</f>
        <v>EST</v>
      </c>
      <c r="G78" s="204" t="str">
        <f>VLOOKUP(C78,Startlist!B:H,7,FALSE)</f>
        <v>Audi TT</v>
      </c>
      <c r="H78" s="204">
        <f>IF(VLOOKUP(C78,Startlist!B:H,6,FALSE)="","",VLOOKUP(C78,Startlist!B:H,6,FALSE))</f>
      </c>
      <c r="I78" s="206" t="str">
        <f>IF(VLOOKUP(C78,Results!B:O,4,FALSE)=""," Retired",VLOOKUP(C78,Results!B:O,4,FALSE))</f>
        <v> 3.48,5</v>
      </c>
    </row>
    <row r="79" spans="1:9" ht="15">
      <c r="A79" s="201">
        <f t="shared" si="1"/>
        <v>72</v>
      </c>
      <c r="B79" s="218">
        <f>COUNTIF($D$1:D78,D79)+1</f>
        <v>8</v>
      </c>
      <c r="C79" s="202">
        <v>94</v>
      </c>
      <c r="D79" s="203" t="str">
        <f>VLOOKUP(C79,'Champ Classes'!A:B,2,FALSE)</f>
        <v>2WD-SE</v>
      </c>
      <c r="E79" s="204" t="str">
        <f>CONCATENATE(VLOOKUP(C79,Startlist!B:H,3,FALSE)," / ",VLOOKUP(C79,Startlist!B:H,4,FALSE))</f>
        <v>Merlis Rand / Mihkel Avik</v>
      </c>
      <c r="F79" s="205" t="str">
        <f>VLOOKUP(C79,Startlist!B:F,5,FALSE)</f>
        <v>EST</v>
      </c>
      <c r="G79" s="204" t="str">
        <f>VLOOKUP(C79,Startlist!B:H,7,FALSE)</f>
        <v>Audi A3</v>
      </c>
      <c r="H79" s="204" t="str">
        <f>IF(VLOOKUP(C79,Startlist!B:H,6,FALSE)="","",VLOOKUP(C79,Startlist!B:H,6,FALSE))</f>
        <v>Thule Motorsport</v>
      </c>
      <c r="I79" s="206" t="str">
        <f>IF(VLOOKUP(C79,Results!B:O,4,FALSE)=""," Retired",VLOOKUP(C79,Results!B:O,4,FALSE))</f>
        <v> 3.48,6</v>
      </c>
    </row>
    <row r="80" spans="1:9" ht="15">
      <c r="A80" s="201">
        <f t="shared" si="1"/>
        <v>73</v>
      </c>
      <c r="B80" s="218">
        <f>COUNTIF($D$1:D79,D80)+1</f>
        <v>3</v>
      </c>
      <c r="C80" s="202">
        <v>107</v>
      </c>
      <c r="D80" s="203" t="str">
        <f>VLOOKUP(C80,'Champ Classes'!A:B,2,FALSE)</f>
        <v>SU</v>
      </c>
      <c r="E80" s="204" t="str">
        <f>CONCATENATE(VLOOKUP(C80,Startlist!B:H,3,FALSE)," / ",VLOOKUP(C80,Startlist!B:H,4,FALSE))</f>
        <v>Kaarel Lonks / Sander Lonks</v>
      </c>
      <c r="F80" s="205" t="str">
        <f>VLOOKUP(C80,Startlist!B:F,5,FALSE)</f>
        <v>EST</v>
      </c>
      <c r="G80" s="204" t="str">
        <f>VLOOKUP(C80,Startlist!B:H,7,FALSE)</f>
        <v>VAZ 2107</v>
      </c>
      <c r="H80" s="204" t="str">
        <f>IF(VLOOKUP(C80,Startlist!B:H,6,FALSE)="","",VLOOKUP(C80,Startlist!B:H,6,FALSE))</f>
        <v>Thule Motorsport</v>
      </c>
      <c r="I80" s="206" t="str">
        <f>IF(VLOOKUP(C80,Results!B:O,4,FALSE)=""," Retired",VLOOKUP(C80,Results!B:O,4,FALSE))</f>
        <v> 3.48,7</v>
      </c>
    </row>
    <row r="81" spans="1:9" ht="15">
      <c r="A81" s="201">
        <f t="shared" si="1"/>
        <v>74</v>
      </c>
      <c r="B81" s="218">
        <f>COUNTIF($D$1:D80,D81)+1</f>
        <v>9</v>
      </c>
      <c r="C81" s="202">
        <v>116</v>
      </c>
      <c r="D81" s="203" t="str">
        <f>VLOOKUP(C81,'Champ Classes'!A:B,2,FALSE)</f>
        <v>2WD-VT</v>
      </c>
      <c r="E81" s="204" t="str">
        <f>CONCATENATE(VLOOKUP(C81,Startlist!B:H,3,FALSE)," / ",VLOOKUP(C81,Startlist!B:H,4,FALSE))</f>
        <v>Helar Arge / Kristjan Puusepp</v>
      </c>
      <c r="F81" s="205" t="str">
        <f>VLOOKUP(C81,Startlist!B:F,5,FALSE)</f>
        <v>EST</v>
      </c>
      <c r="G81" s="204" t="str">
        <f>VLOOKUP(C81,Startlist!B:H,7,FALSE)</f>
        <v>BMW 318is</v>
      </c>
      <c r="H81" s="204" t="str">
        <f>IF(VLOOKUP(C81,Startlist!B:H,6,FALSE)="","",VLOOKUP(C81,Startlist!B:H,6,FALSE))</f>
        <v>Weekend Racing</v>
      </c>
      <c r="I81" s="206" t="str">
        <f>IF(VLOOKUP(C81,Results!B:O,4,FALSE)=""," Retired",VLOOKUP(C81,Results!B:O,4,FALSE))</f>
        <v> 3.49,0</v>
      </c>
    </row>
    <row r="82" spans="1:9" ht="15">
      <c r="A82" s="201">
        <f t="shared" si="1"/>
        <v>75</v>
      </c>
      <c r="B82" s="218">
        <f>COUNTIF($D$1:D81,D82)+1</f>
        <v>8</v>
      </c>
      <c r="C82" s="202">
        <v>25</v>
      </c>
      <c r="D82" s="203" t="str">
        <f>VLOOKUP(C82,'Champ Classes'!A:B,2,FALSE)</f>
        <v>J16</v>
      </c>
      <c r="E82" s="204" t="str">
        <f>CONCATENATE(VLOOKUP(C82,Startlist!B:H,3,FALSE)," / ",VLOOKUP(C82,Startlist!B:H,4,FALSE))</f>
        <v>Saamuel Vahter / Jaano Vahter</v>
      </c>
      <c r="F82" s="205" t="str">
        <f>VLOOKUP(C82,Startlist!B:F,5,FALSE)</f>
        <v>EST</v>
      </c>
      <c r="G82" s="204" t="str">
        <f>VLOOKUP(C82,Startlist!B:H,7,FALSE)</f>
        <v>Honda Civic</v>
      </c>
      <c r="H82" s="204" t="str">
        <f>IF(VLOOKUP(C82,Startlist!B:H,6,FALSE)="","",VLOOKUP(C82,Startlist!B:H,6,FALSE))</f>
        <v>Jaano Vahter</v>
      </c>
      <c r="I82" s="206" t="str">
        <f>IF(VLOOKUP(C82,Results!B:O,4,FALSE)=""," Retired",VLOOKUP(C82,Results!B:O,4,FALSE))</f>
        <v> 3.49,2</v>
      </c>
    </row>
    <row r="83" spans="1:9" ht="15">
      <c r="A83" s="201">
        <f t="shared" si="1"/>
        <v>76</v>
      </c>
      <c r="B83" s="218">
        <f>COUNTIF($D$1:D82,D83)+1</f>
        <v>23</v>
      </c>
      <c r="C83" s="202">
        <v>64</v>
      </c>
      <c r="D83" s="203" t="str">
        <f>VLOOKUP(C83,'Champ Classes'!A:B,2,FALSE)</f>
        <v>2WD-ST</v>
      </c>
      <c r="E83" s="204" t="str">
        <f>CONCATENATE(VLOOKUP(C83,Startlist!B:H,3,FALSE)," / ",VLOOKUP(C83,Startlist!B:H,4,FALSE))</f>
        <v>Kauri Päästel / Karel Eist</v>
      </c>
      <c r="F83" s="205" t="str">
        <f>VLOOKUP(C83,Startlist!B:F,5,FALSE)</f>
        <v>EST</v>
      </c>
      <c r="G83" s="204" t="str">
        <f>VLOOKUP(C83,Startlist!B:H,7,FALSE)</f>
        <v>BMW 316</v>
      </c>
      <c r="H83" s="204" t="str">
        <f>IF(VLOOKUP(C83,Startlist!B:H,6,FALSE)="","",VLOOKUP(C83,Startlist!B:H,6,FALSE))</f>
        <v>Thule Motorsport</v>
      </c>
      <c r="I83" s="206" t="str">
        <f>IF(VLOOKUP(C83,Results!B:O,4,FALSE)=""," Retired",VLOOKUP(C83,Results!B:O,4,FALSE))</f>
        <v> 3.49,4</v>
      </c>
    </row>
    <row r="84" spans="1:9" ht="15">
      <c r="A84" s="201">
        <f t="shared" si="1"/>
        <v>77</v>
      </c>
      <c r="B84" s="218">
        <f>COUNTIF($D$1:D83,D84)+1</f>
        <v>10</v>
      </c>
      <c r="C84" s="202">
        <v>79</v>
      </c>
      <c r="D84" s="203" t="str">
        <f>VLOOKUP(C84,'Champ Classes'!A:B,2,FALSE)</f>
        <v>2WD-VE</v>
      </c>
      <c r="E84" s="204" t="str">
        <f>CONCATENATE(VLOOKUP(C84,Startlist!B:H,3,FALSE)," / ",VLOOKUP(C84,Startlist!B:H,4,FALSE))</f>
        <v>Karla Kirsch / Teet Varik</v>
      </c>
      <c r="F84" s="205" t="str">
        <f>VLOOKUP(C84,Startlist!B:F,5,FALSE)</f>
        <v>EST</v>
      </c>
      <c r="G84" s="204" t="str">
        <f>VLOOKUP(C84,Startlist!B:H,7,FALSE)</f>
        <v>Audi A3</v>
      </c>
      <c r="H84" s="204">
        <f>IF(VLOOKUP(C84,Startlist!B:H,6,FALSE)="","",VLOOKUP(C84,Startlist!B:H,6,FALSE))</f>
      </c>
      <c r="I84" s="206" t="str">
        <f>IF(VLOOKUP(C84,Results!B:O,4,FALSE)=""," Retired",VLOOKUP(C84,Results!B:O,4,FALSE))</f>
        <v> 3.49,5</v>
      </c>
    </row>
    <row r="85" spans="1:9" ht="15">
      <c r="A85" s="201">
        <f t="shared" si="1"/>
        <v>78</v>
      </c>
      <c r="B85" s="218">
        <f>COUNTIF($D$1:D84,D85)+1</f>
        <v>9</v>
      </c>
      <c r="C85" s="202">
        <v>16</v>
      </c>
      <c r="D85" s="203" t="str">
        <f>VLOOKUP(C85,'Champ Classes'!A:B,2,FALSE)</f>
        <v>J16</v>
      </c>
      <c r="E85" s="204" t="str">
        <f>CONCATENATE(VLOOKUP(C85,Startlist!B:H,3,FALSE)," / ",VLOOKUP(C85,Startlist!B:H,4,FALSE))</f>
        <v>Marten Meindorf / Sten Kiilberg</v>
      </c>
      <c r="F85" s="205" t="str">
        <f>VLOOKUP(C85,Startlist!B:F,5,FALSE)</f>
        <v>EST</v>
      </c>
      <c r="G85" s="204" t="str">
        <f>VLOOKUP(C85,Startlist!B:H,7,FALSE)</f>
        <v>Peugeot 206</v>
      </c>
      <c r="H85" s="204" t="str">
        <f>IF(VLOOKUP(C85,Startlist!B:H,6,FALSE)="","",VLOOKUP(C85,Startlist!B:H,6,FALSE))</f>
        <v>Marten Meindorf</v>
      </c>
      <c r="I85" s="206" t="str">
        <f>IF(VLOOKUP(C85,Results!B:O,4,FALSE)=""," Retired",VLOOKUP(C85,Results!B:O,4,FALSE))</f>
        <v> 3.50,0</v>
      </c>
    </row>
    <row r="86" spans="1:9" ht="15">
      <c r="A86" s="201">
        <f t="shared" si="1"/>
        <v>79</v>
      </c>
      <c r="B86" s="218">
        <f>COUNTIF($D$1:D85,D86)+1</f>
        <v>2</v>
      </c>
      <c r="C86" s="202">
        <v>122</v>
      </c>
      <c r="D86" s="203" t="str">
        <f>VLOOKUP(C86,'Champ Classes'!A:B,2,FALSE)</f>
        <v>Naised</v>
      </c>
      <c r="E86" s="204" t="str">
        <f>CONCATENATE(VLOOKUP(C86,Startlist!B:H,3,FALSE)," / ",VLOOKUP(C86,Startlist!B:H,4,FALSE))</f>
        <v>Mirell Hintser / Alo Hintser</v>
      </c>
      <c r="F86" s="205" t="str">
        <f>VLOOKUP(C86,Startlist!B:F,5,FALSE)</f>
        <v>EST</v>
      </c>
      <c r="G86" s="204" t="str">
        <f>VLOOKUP(C86,Startlist!B:H,7,FALSE)</f>
        <v>Mitsubishi Colt</v>
      </c>
      <c r="H86" s="204">
        <f>IF(VLOOKUP(C86,Startlist!B:H,6,FALSE)="","",VLOOKUP(C86,Startlist!B:H,6,FALSE))</f>
      </c>
      <c r="I86" s="206" t="str">
        <f>IF(VLOOKUP(C86,Results!B:O,4,FALSE)=""," Retired",VLOOKUP(C86,Results!B:O,4,FALSE))</f>
        <v> 3.50,3</v>
      </c>
    </row>
    <row r="87" spans="1:9" ht="15">
      <c r="A87" s="201">
        <f t="shared" si="1"/>
        <v>80</v>
      </c>
      <c r="B87" s="218">
        <f>COUNTIF($D$1:D86,D87)+1</f>
        <v>9</v>
      </c>
      <c r="C87" s="202">
        <v>73</v>
      </c>
      <c r="D87" s="203" t="str">
        <f>VLOOKUP(C87,'Champ Classes'!A:B,2,FALSE)</f>
        <v>2WD-SE</v>
      </c>
      <c r="E87" s="204" t="str">
        <f>CONCATENATE(VLOOKUP(C87,Startlist!B:H,3,FALSE)," / ",VLOOKUP(C87,Startlist!B:H,4,FALSE))</f>
        <v>Andre Juhe / Veiko Kimber</v>
      </c>
      <c r="F87" s="205" t="str">
        <f>VLOOKUP(C87,Startlist!B:F,5,FALSE)</f>
        <v>EST</v>
      </c>
      <c r="G87" s="204" t="str">
        <f>VLOOKUP(C87,Startlist!B:H,7,FALSE)</f>
        <v>Honda Civic Type-R</v>
      </c>
      <c r="H87" s="204" t="str">
        <f>IF(VLOOKUP(C87,Startlist!B:H,6,FALSE)="","",VLOOKUP(C87,Startlist!B:H,6,FALSE))</f>
        <v>Alma Racing Team</v>
      </c>
      <c r="I87" s="206" t="str">
        <f>IF(VLOOKUP(C87,Results!B:O,4,FALSE)=""," Retired",VLOOKUP(C87,Results!B:O,4,FALSE))</f>
        <v> 3.50,4</v>
      </c>
    </row>
    <row r="88" spans="1:9" ht="15">
      <c r="A88" s="201">
        <f t="shared" si="1"/>
        <v>81</v>
      </c>
      <c r="B88" s="218">
        <f>COUNTIF($D$1:D87,D88)+1</f>
        <v>10</v>
      </c>
      <c r="C88" s="202">
        <v>28</v>
      </c>
      <c r="D88" s="203" t="str">
        <f>VLOOKUP(C88,'Champ Classes'!A:B,2,FALSE)</f>
        <v>J16</v>
      </c>
      <c r="E88" s="204" t="str">
        <f>CONCATENATE(VLOOKUP(C88,Startlist!B:H,3,FALSE)," / ",VLOOKUP(C88,Startlist!B:H,4,FALSE))</f>
        <v>Rainer Raun / Riivo Mesila</v>
      </c>
      <c r="F88" s="205" t="str">
        <f>VLOOKUP(C88,Startlist!B:F,5,FALSE)</f>
        <v>EST</v>
      </c>
      <c r="G88" s="204" t="str">
        <f>VLOOKUP(C88,Startlist!B:H,7,FALSE)</f>
        <v>Honda Civic</v>
      </c>
      <c r="H88" s="204" t="str">
        <f>IF(VLOOKUP(C88,Startlist!B:H,6,FALSE)="","",VLOOKUP(C88,Startlist!B:H,6,FALSE))</f>
        <v>Thule Motorsport</v>
      </c>
      <c r="I88" s="206" t="str">
        <f>IF(VLOOKUP(C88,Results!B:O,4,FALSE)=""," Retired",VLOOKUP(C88,Results!B:O,4,FALSE))</f>
        <v> 3.50,9</v>
      </c>
    </row>
    <row r="89" spans="1:9" ht="15">
      <c r="A89" s="201">
        <f t="shared" si="1"/>
        <v>82</v>
      </c>
      <c r="B89" s="218">
        <f>COUNTIF($D$1:D88,D89)+1</f>
        <v>10</v>
      </c>
      <c r="C89" s="202">
        <v>104</v>
      </c>
      <c r="D89" s="203" t="str">
        <f>VLOOKUP(C89,'Champ Classes'!A:B,2,FALSE)</f>
        <v>2WD-VT</v>
      </c>
      <c r="E89" s="204" t="str">
        <f>CONCATENATE(VLOOKUP(C89,Startlist!B:H,3,FALSE)," / ",VLOOKUP(C89,Startlist!B:H,4,FALSE))</f>
        <v>Jarmo Lige / Sten Kuusik</v>
      </c>
      <c r="F89" s="205" t="str">
        <f>VLOOKUP(C89,Startlist!B:F,5,FALSE)</f>
        <v>EST</v>
      </c>
      <c r="G89" s="204" t="str">
        <f>VLOOKUP(C89,Startlist!B:H,7,FALSE)</f>
        <v>BMW 316ti</v>
      </c>
      <c r="H89" s="204">
        <f>IF(VLOOKUP(C89,Startlist!B:H,6,FALSE)="","",VLOOKUP(C89,Startlist!B:H,6,FALSE))</f>
      </c>
      <c r="I89" s="206" t="str">
        <f>IF(VLOOKUP(C89,Results!B:O,4,FALSE)=""," Retired",VLOOKUP(C89,Results!B:O,4,FALSE))</f>
        <v> 3.51,1</v>
      </c>
    </row>
    <row r="90" spans="1:9" ht="15">
      <c r="A90" s="201">
        <f t="shared" si="1"/>
        <v>83</v>
      </c>
      <c r="B90" s="218">
        <f>COUNTIF($D$1:D89,D90)+1</f>
        <v>11</v>
      </c>
      <c r="C90" s="202">
        <v>23</v>
      </c>
      <c r="D90" s="203" t="str">
        <f>VLOOKUP(C90,'Champ Classes'!A:B,2,FALSE)</f>
        <v>J16</v>
      </c>
      <c r="E90" s="204" t="str">
        <f>CONCATENATE(VLOOKUP(C90,Startlist!B:H,3,FALSE)," / ",VLOOKUP(C90,Startlist!B:H,4,FALSE))</f>
        <v>Jüri Jürisaar / Martin Tomson</v>
      </c>
      <c r="F90" s="205" t="str">
        <f>VLOOKUP(C90,Startlist!B:F,5,FALSE)</f>
        <v>EST</v>
      </c>
      <c r="G90" s="204" t="str">
        <f>VLOOKUP(C90,Startlist!B:H,7,FALSE)</f>
        <v>BMW 316</v>
      </c>
      <c r="H90" s="204" t="str">
        <f>IF(VLOOKUP(C90,Startlist!B:H,6,FALSE)="","",VLOOKUP(C90,Startlist!B:H,6,FALSE))</f>
        <v>Halinga Rally Team</v>
      </c>
      <c r="I90" s="206" t="str">
        <f>IF(VLOOKUP(C90,Results!B:O,4,FALSE)=""," Retired",VLOOKUP(C90,Results!B:O,4,FALSE))</f>
        <v> 3.51,3</v>
      </c>
    </row>
    <row r="91" spans="1:9" ht="15">
      <c r="A91" s="201">
        <f t="shared" si="1"/>
        <v>84</v>
      </c>
      <c r="B91" s="218">
        <f>COUNTIF($D$1:D90,D91)+1</f>
        <v>11</v>
      </c>
      <c r="C91" s="202">
        <v>130</v>
      </c>
      <c r="D91" s="203" t="str">
        <f>VLOOKUP(C91,'Champ Classes'!A:B,2,FALSE)</f>
        <v>2WD-VT</v>
      </c>
      <c r="E91" s="204" t="str">
        <f>CONCATENATE(VLOOKUP(C91,Startlist!B:H,3,FALSE)," / ",VLOOKUP(C91,Startlist!B:H,4,FALSE))</f>
        <v>Siim Reede / Mati Volmsen</v>
      </c>
      <c r="F91" s="205" t="str">
        <f>VLOOKUP(C91,Startlist!B:F,5,FALSE)</f>
        <v>EST</v>
      </c>
      <c r="G91" s="204" t="str">
        <f>VLOOKUP(C91,Startlist!B:H,7,FALSE)</f>
        <v>BMW 316</v>
      </c>
      <c r="H91" s="204" t="str">
        <f>IF(VLOOKUP(C91,Startlist!B:H,6,FALSE)="","",VLOOKUP(C91,Startlist!B:H,6,FALSE))</f>
        <v>Siim Reede</v>
      </c>
      <c r="I91" s="206" t="str">
        <f>IF(VLOOKUP(C91,Results!B:O,4,FALSE)=""," Retired",VLOOKUP(C91,Results!B:O,4,FALSE))</f>
        <v> 3.51,4</v>
      </c>
    </row>
    <row r="92" spans="1:9" ht="15">
      <c r="A92" s="201">
        <f t="shared" si="1"/>
        <v>85</v>
      </c>
      <c r="B92" s="218">
        <f>COUNTIF($D$1:D91,D92)+1</f>
        <v>12</v>
      </c>
      <c r="C92" s="202">
        <v>128</v>
      </c>
      <c r="D92" s="203" t="str">
        <f>VLOOKUP(C92,'Champ Classes'!A:B,2,FALSE)</f>
        <v>2WD-VT</v>
      </c>
      <c r="E92" s="204" t="str">
        <f>CONCATENATE(VLOOKUP(C92,Startlist!B:H,3,FALSE)," / ",VLOOKUP(C92,Startlist!B:H,4,FALSE))</f>
        <v>Karl-Erik Hermann / Eda Siivelt</v>
      </c>
      <c r="F92" s="205" t="str">
        <f>VLOOKUP(C92,Startlist!B:F,5,FALSE)</f>
        <v>EST</v>
      </c>
      <c r="G92" s="204" t="str">
        <f>VLOOKUP(C92,Startlist!B:H,7,FALSE)</f>
        <v>BMW 318i</v>
      </c>
      <c r="H92" s="204" t="str">
        <f>IF(VLOOKUP(C92,Startlist!B:H,6,FALSE)="","",VLOOKUP(C92,Startlist!B:H,6,FALSE))</f>
        <v>A1M Motorsport</v>
      </c>
      <c r="I92" s="206" t="str">
        <f>IF(VLOOKUP(C92,Results!B:O,4,FALSE)=""," Retired",VLOOKUP(C92,Results!B:O,4,FALSE))</f>
        <v> 3.51,8</v>
      </c>
    </row>
    <row r="93" spans="1:9" ht="15">
      <c r="A93" s="201">
        <f t="shared" si="1"/>
        <v>86</v>
      </c>
      <c r="B93" s="218">
        <f>COUNTIF($D$1:D92,D93)+1</f>
        <v>10</v>
      </c>
      <c r="C93" s="202">
        <v>97</v>
      </c>
      <c r="D93" s="203" t="str">
        <f>VLOOKUP(C93,'Champ Classes'!A:B,2,FALSE)</f>
        <v>2WD-SE</v>
      </c>
      <c r="E93" s="204" t="str">
        <f>CONCATENATE(VLOOKUP(C93,Startlist!B:H,3,FALSE)," / ",VLOOKUP(C93,Startlist!B:H,4,FALSE))</f>
        <v>Ranet Rees / Janis Kajo</v>
      </c>
      <c r="F93" s="205" t="str">
        <f>VLOOKUP(C93,Startlist!B:F,5,FALSE)</f>
        <v>EST</v>
      </c>
      <c r="G93" s="204" t="str">
        <f>VLOOKUP(C93,Startlist!B:H,7,FALSE)</f>
        <v>Seat Ibiza</v>
      </c>
      <c r="H93" s="204" t="str">
        <f>IF(VLOOKUP(C93,Startlist!B:H,6,FALSE)="","",VLOOKUP(C93,Startlist!B:H,6,FALSE))</f>
        <v>Tigugrupp</v>
      </c>
      <c r="I93" s="206" t="str">
        <f>IF(VLOOKUP(C93,Results!B:O,4,FALSE)=""," Retired",VLOOKUP(C93,Results!B:O,4,FALSE))</f>
        <v> 3.52,6</v>
      </c>
    </row>
    <row r="94" spans="1:9" ht="15">
      <c r="A94" s="201">
        <f t="shared" si="1"/>
        <v>87</v>
      </c>
      <c r="B94" s="218">
        <f>COUNTIF($D$1:D93,D94)+1</f>
        <v>11</v>
      </c>
      <c r="C94" s="202">
        <v>126</v>
      </c>
      <c r="D94" s="203" t="str">
        <f>VLOOKUP(C94,'Champ Classes'!A:B,2,FALSE)</f>
        <v>2WD-VE</v>
      </c>
      <c r="E94" s="204" t="str">
        <f>CONCATENATE(VLOOKUP(C94,Startlist!B:H,3,FALSE)," / ",VLOOKUP(C94,Startlist!B:H,4,FALSE))</f>
        <v>Arles Suuster / Virgo Suman</v>
      </c>
      <c r="F94" s="205" t="str">
        <f>VLOOKUP(C94,Startlist!B:F,5,FALSE)</f>
        <v>EST</v>
      </c>
      <c r="G94" s="204" t="str">
        <f>VLOOKUP(C94,Startlist!B:H,7,FALSE)</f>
        <v>Honda Civic</v>
      </c>
      <c r="H94" s="204" t="str">
        <f>IF(VLOOKUP(C94,Startlist!B:H,6,FALSE)="","",VLOOKUP(C94,Startlist!B:H,6,FALSE))</f>
        <v>AV Racing</v>
      </c>
      <c r="I94" s="206" t="str">
        <f>IF(VLOOKUP(C94,Results!B:O,4,FALSE)=""," Retired",VLOOKUP(C94,Results!B:O,4,FALSE))</f>
        <v> 3.53,2</v>
      </c>
    </row>
    <row r="95" spans="1:9" ht="15">
      <c r="A95" s="201">
        <f t="shared" si="1"/>
        <v>88</v>
      </c>
      <c r="B95" s="218">
        <f>COUNTIF($D$1:D94,D95)+1</f>
        <v>4</v>
      </c>
      <c r="C95" s="202">
        <v>80</v>
      </c>
      <c r="D95" s="203" t="str">
        <f>VLOOKUP(C95,'Champ Classes'!A:B,2,FALSE)</f>
        <v>SU</v>
      </c>
      <c r="E95" s="204" t="str">
        <f>CONCATENATE(VLOOKUP(C95,Startlist!B:H,3,FALSE)," / ",VLOOKUP(C95,Startlist!B:H,4,FALSE))</f>
        <v>Rauno Rappu / Ago Eller</v>
      </c>
      <c r="F95" s="205" t="str">
        <f>VLOOKUP(C95,Startlist!B:F,5,FALSE)</f>
        <v>EST</v>
      </c>
      <c r="G95" s="204" t="str">
        <f>VLOOKUP(C95,Startlist!B:H,7,FALSE)</f>
        <v>VAZ 21063</v>
      </c>
      <c r="H95" s="204">
        <f>IF(VLOOKUP(C95,Startlist!B:H,6,FALSE)="","",VLOOKUP(C95,Startlist!B:H,6,FALSE))</f>
      </c>
      <c r="I95" s="206" t="str">
        <f>IF(VLOOKUP(C95,Results!B:O,4,FALSE)=""," Retired",VLOOKUP(C95,Results!B:O,4,FALSE))</f>
        <v> 3.53,3</v>
      </c>
    </row>
    <row r="96" spans="1:9" ht="15">
      <c r="A96" s="201">
        <f t="shared" si="1"/>
        <v>89</v>
      </c>
      <c r="B96" s="218">
        <f>COUNTIF($D$1:D95,D96)+1</f>
        <v>11</v>
      </c>
      <c r="C96" s="202">
        <v>93</v>
      </c>
      <c r="D96" s="203" t="str">
        <f>VLOOKUP(C96,'Champ Classes'!A:B,2,FALSE)</f>
        <v>2WD-SE</v>
      </c>
      <c r="E96" s="204" t="str">
        <f>CONCATENATE(VLOOKUP(C96,Startlist!B:H,3,FALSE)," / ",VLOOKUP(C96,Startlist!B:H,4,FALSE))</f>
        <v>Kert Sang / Toomas Rosar</v>
      </c>
      <c r="F96" s="205" t="str">
        <f>VLOOKUP(C96,Startlist!B:F,5,FALSE)</f>
        <v>EST</v>
      </c>
      <c r="G96" s="204" t="str">
        <f>VLOOKUP(C96,Startlist!B:H,7,FALSE)</f>
        <v>Honda Civic</v>
      </c>
      <c r="H96" s="204" t="str">
        <f>IF(VLOOKUP(C96,Startlist!B:H,6,FALSE)="","",VLOOKUP(C96,Startlist!B:H,6,FALSE))</f>
        <v>Libatse Romuracing</v>
      </c>
      <c r="I96" s="206" t="str">
        <f>IF(VLOOKUP(C96,Results!B:O,4,FALSE)=""," Retired",VLOOKUP(C96,Results!B:O,4,FALSE))</f>
        <v> 3.54,3</v>
      </c>
    </row>
    <row r="97" spans="1:9" ht="15">
      <c r="A97" s="201">
        <f t="shared" si="1"/>
        <v>90</v>
      </c>
      <c r="B97" s="218">
        <f>COUNTIF($D$1:D96,D97)+1</f>
        <v>5</v>
      </c>
      <c r="C97" s="202">
        <v>112</v>
      </c>
      <c r="D97" s="203" t="str">
        <f>VLOOKUP(C97,'Champ Classes'!A:B,2,FALSE)</f>
        <v>SU</v>
      </c>
      <c r="E97" s="204" t="str">
        <f>CONCATENATE(VLOOKUP(C97,Startlist!B:H,3,FALSE)," / ",VLOOKUP(C97,Startlist!B:H,4,FALSE))</f>
        <v>Indrek Mäestu / Imre Jelle</v>
      </c>
      <c r="F97" s="205" t="str">
        <f>VLOOKUP(C97,Startlist!B:F,5,FALSE)</f>
        <v>EST</v>
      </c>
      <c r="G97" s="204" t="str">
        <f>VLOOKUP(C97,Startlist!B:H,7,FALSE)</f>
        <v>VAZ 2105</v>
      </c>
      <c r="H97" s="204">
        <f>IF(VLOOKUP(C97,Startlist!B:H,6,FALSE)="","",VLOOKUP(C97,Startlist!B:H,6,FALSE))</f>
      </c>
      <c r="I97" s="206" t="str">
        <f>IF(VLOOKUP(C97,Results!B:O,4,FALSE)=""," Retired",VLOOKUP(C97,Results!B:O,4,FALSE))</f>
        <v> 3.54,8</v>
      </c>
    </row>
    <row r="98" spans="1:9" ht="15">
      <c r="A98" s="201">
        <f t="shared" si="1"/>
        <v>91</v>
      </c>
      <c r="B98" s="218">
        <f>COUNTIF($D$1:D97,D98)+1</f>
        <v>12</v>
      </c>
      <c r="C98" s="202">
        <v>113</v>
      </c>
      <c r="D98" s="203" t="str">
        <f>VLOOKUP(C98,'Champ Classes'!A:B,2,FALSE)</f>
        <v>2WD-VE</v>
      </c>
      <c r="E98" s="204" t="str">
        <f>CONCATENATE(VLOOKUP(C98,Startlist!B:H,3,FALSE)," / ",VLOOKUP(C98,Startlist!B:H,4,FALSE))</f>
        <v>Kaido Märss / Andrus Sipelgas</v>
      </c>
      <c r="F98" s="205" t="str">
        <f>VLOOKUP(C98,Startlist!B:F,5,FALSE)</f>
        <v>EST</v>
      </c>
      <c r="G98" s="204" t="str">
        <f>VLOOKUP(C98,Startlist!B:H,7,FALSE)</f>
        <v>VW Golf</v>
      </c>
      <c r="H98" s="204">
        <f>IF(VLOOKUP(C98,Startlist!B:H,6,FALSE)="","",VLOOKUP(C98,Startlist!B:H,6,FALSE))</f>
      </c>
      <c r="I98" s="206" t="str">
        <f>IF(VLOOKUP(C98,Results!B:O,4,FALSE)=""," Retired",VLOOKUP(C98,Results!B:O,4,FALSE))</f>
        <v> 3.55,1</v>
      </c>
    </row>
    <row r="99" spans="1:9" ht="15">
      <c r="A99" s="201">
        <f t="shared" si="1"/>
        <v>92</v>
      </c>
      <c r="B99" s="218">
        <f>COUNTIF($D$1:D98,D99)+1</f>
        <v>5</v>
      </c>
      <c r="C99" s="202">
        <v>31</v>
      </c>
      <c r="D99" s="203" t="str">
        <f>VLOOKUP(C99,'Champ Classes'!A:B,2,FALSE)</f>
        <v>J18</v>
      </c>
      <c r="E99" s="204" t="str">
        <f>CONCATENATE(VLOOKUP(C99,Startlist!B:H,3,FALSE)," / ",VLOOKUP(C99,Startlist!B:H,4,FALSE))</f>
        <v>Esmar-Arnold Unt / Sulev Sarv</v>
      </c>
      <c r="F99" s="205" t="str">
        <f>VLOOKUP(C99,Startlist!B:F,5,FALSE)</f>
        <v>EST</v>
      </c>
      <c r="G99" s="204" t="str">
        <f>VLOOKUP(C99,Startlist!B:H,7,FALSE)</f>
        <v>Honda Civic</v>
      </c>
      <c r="H99" s="204" t="str">
        <f>IF(VLOOKUP(C99,Startlist!B:H,6,FALSE)="","",VLOOKUP(C99,Startlist!B:H,6,FALSE))</f>
        <v>Apex Racing</v>
      </c>
      <c r="I99" s="206" t="str">
        <f>IF(VLOOKUP(C99,Results!B:O,4,FALSE)=""," Retired",VLOOKUP(C99,Results!B:O,4,FALSE))</f>
        <v> 3.55,4</v>
      </c>
    </row>
    <row r="100" spans="1:9" ht="15">
      <c r="A100" s="201">
        <f t="shared" si="1"/>
        <v>93</v>
      </c>
      <c r="B100" s="218">
        <f>COUNTIF($D$1:D99,D100)+1</f>
        <v>11</v>
      </c>
      <c r="C100" s="202">
        <v>42</v>
      </c>
      <c r="D100" s="203" t="str">
        <f>VLOOKUP(C100,'Champ Classes'!A:B,2,FALSE)</f>
        <v>4WD</v>
      </c>
      <c r="E100" s="204" t="str">
        <f>CONCATENATE(VLOOKUP(C100,Startlist!B:H,3,FALSE)," / ",VLOOKUP(C100,Startlist!B:H,4,FALSE))</f>
        <v>Robin Pruul / Rein Tikka</v>
      </c>
      <c r="F100" s="205" t="str">
        <f>VLOOKUP(C100,Startlist!B:F,5,FALSE)</f>
        <v>EST</v>
      </c>
      <c r="G100" s="204" t="str">
        <f>VLOOKUP(C100,Startlist!B:H,7,FALSE)</f>
        <v>Subaru Impreza</v>
      </c>
      <c r="H100" s="204" t="str">
        <f>IF(VLOOKUP(C100,Startlist!B:H,6,FALSE)="","",VLOOKUP(C100,Startlist!B:H,6,FALSE))</f>
        <v>HRK</v>
      </c>
      <c r="I100" s="206" t="str">
        <f>IF(VLOOKUP(C100,Results!B:O,4,FALSE)=""," Retired",VLOOKUP(C100,Results!B:O,4,FALSE))</f>
        <v> 3.56,2</v>
      </c>
    </row>
    <row r="101" spans="1:9" ht="15">
      <c r="A101" s="201">
        <f t="shared" si="1"/>
        <v>94</v>
      </c>
      <c r="B101" s="218">
        <f>COUNTIF($D$1:D100,D101)+1</f>
        <v>24</v>
      </c>
      <c r="C101" s="202">
        <v>115</v>
      </c>
      <c r="D101" s="203" t="str">
        <f>VLOOKUP(C101,'Champ Classes'!A:B,2,FALSE)</f>
        <v>2WD-ST</v>
      </c>
      <c r="E101" s="204" t="str">
        <f>CONCATENATE(VLOOKUP(C101,Startlist!B:H,3,FALSE)," / ",VLOOKUP(C101,Startlist!B:H,4,FALSE))</f>
        <v>Janar Eelmaa / Martin Arula</v>
      </c>
      <c r="F101" s="205" t="str">
        <f>VLOOKUP(C101,Startlist!B:F,5,FALSE)</f>
        <v>EST</v>
      </c>
      <c r="G101" s="204" t="str">
        <f>VLOOKUP(C101,Startlist!B:H,7,FALSE)</f>
        <v>BMW 325TI</v>
      </c>
      <c r="H101" s="204" t="str">
        <f>IF(VLOOKUP(C101,Startlist!B:H,6,FALSE)="","",VLOOKUP(C101,Startlist!B:H,6,FALSE))</f>
        <v>Kiired ja Tihased</v>
      </c>
      <c r="I101" s="206" t="str">
        <f>IF(VLOOKUP(C101,Results!B:O,4,FALSE)=""," Retired",VLOOKUP(C101,Results!B:O,4,FALSE))</f>
        <v> 3.57,9</v>
      </c>
    </row>
    <row r="102" spans="1:9" ht="15">
      <c r="A102" s="201">
        <f t="shared" si="1"/>
        <v>95</v>
      </c>
      <c r="B102" s="218">
        <f>COUNTIF($D$1:D101,D102)+1</f>
        <v>13</v>
      </c>
      <c r="C102" s="202">
        <v>82</v>
      </c>
      <c r="D102" s="203" t="str">
        <f>VLOOKUP(C102,'Champ Classes'!A:B,2,FALSE)</f>
        <v>2WD-VE</v>
      </c>
      <c r="E102" s="204" t="str">
        <f>CONCATENATE(VLOOKUP(C102,Startlist!B:H,3,FALSE)," / ",VLOOKUP(C102,Startlist!B:H,4,FALSE))</f>
        <v>Vaido Järvela / Tanel Laurimaa</v>
      </c>
      <c r="F102" s="205" t="str">
        <f>VLOOKUP(C102,Startlist!B:F,5,FALSE)</f>
        <v>EST</v>
      </c>
      <c r="G102" s="204" t="str">
        <f>VLOOKUP(C102,Startlist!B:H,7,FALSE)</f>
        <v>VW Golf</v>
      </c>
      <c r="H102" s="204">
        <f>IF(VLOOKUP(C102,Startlist!B:H,6,FALSE)="","",VLOOKUP(C102,Startlist!B:H,6,FALSE))</f>
      </c>
      <c r="I102" s="206" t="str">
        <f>IF(VLOOKUP(C102,Results!B:O,4,FALSE)=""," Retired",VLOOKUP(C102,Results!B:O,4,FALSE))</f>
        <v> 3.58,2</v>
      </c>
    </row>
    <row r="103" spans="1:9" ht="15">
      <c r="A103" s="201">
        <f aca="true" t="shared" si="2" ref="A103:A120">A102+1</f>
        <v>96</v>
      </c>
      <c r="B103" s="218">
        <f>COUNTIF($D$1:D102,D103)+1</f>
        <v>12</v>
      </c>
      <c r="C103" s="202">
        <v>11</v>
      </c>
      <c r="D103" s="203" t="str">
        <f>VLOOKUP(C103,'Champ Classes'!A:B,2,FALSE)</f>
        <v>J16</v>
      </c>
      <c r="E103" s="204" t="str">
        <f>CONCATENATE(VLOOKUP(C103,Startlist!B:H,3,FALSE)," / ",VLOOKUP(C103,Startlist!B:H,4,FALSE))</f>
        <v>Taavi Metsmaa / Sten Voojärv</v>
      </c>
      <c r="F103" s="205" t="str">
        <f>VLOOKUP(C103,Startlist!B:F,5,FALSE)</f>
        <v>EST</v>
      </c>
      <c r="G103" s="204" t="str">
        <f>VLOOKUP(C103,Startlist!B:H,7,FALSE)</f>
        <v>Ford Fiesta</v>
      </c>
      <c r="H103" s="204" t="str">
        <f>IF(VLOOKUP(C103,Startlist!B:H,6,FALSE)="","",VLOOKUP(C103,Startlist!B:H,6,FALSE))</f>
        <v>Uno Metsmaa</v>
      </c>
      <c r="I103" s="206" t="str">
        <f>IF(VLOOKUP(C103,Results!B:O,4,FALSE)=""," Retired",VLOOKUP(C103,Results!B:O,4,FALSE))</f>
        <v> 3.58,4</v>
      </c>
    </row>
    <row r="104" spans="1:9" ht="15">
      <c r="A104" s="201">
        <f t="shared" si="2"/>
        <v>97</v>
      </c>
      <c r="B104" s="218">
        <f>COUNTIF($D$1:D103,D104)+1</f>
        <v>13</v>
      </c>
      <c r="C104" s="202">
        <v>129</v>
      </c>
      <c r="D104" s="203" t="str">
        <f>VLOOKUP(C104,'Champ Classes'!A:B,2,FALSE)</f>
        <v>2WD-VT</v>
      </c>
      <c r="E104" s="204" t="str">
        <f>CONCATENATE(VLOOKUP(C104,Startlist!B:H,3,FALSE)," / ",VLOOKUP(C104,Startlist!B:H,4,FALSE))</f>
        <v>Hardi Link / Morten Raamat</v>
      </c>
      <c r="F104" s="205" t="str">
        <f>VLOOKUP(C104,Startlist!B:F,5,FALSE)</f>
        <v>EST</v>
      </c>
      <c r="G104" s="204" t="str">
        <f>VLOOKUP(C104,Startlist!B:H,7,FALSE)</f>
        <v>BMW 318TI</v>
      </c>
      <c r="H104" s="204" t="str">
        <f>IF(VLOOKUP(C104,Startlist!B:H,6,FALSE)="","",VLOOKUP(C104,Startlist!B:H,6,FALSE))</f>
        <v>Hardi Link</v>
      </c>
      <c r="I104" s="206" t="str">
        <f>IF(VLOOKUP(C104,Results!B:O,4,FALSE)=""," Retired",VLOOKUP(C104,Results!B:O,4,FALSE))</f>
        <v> 3.58,7</v>
      </c>
    </row>
    <row r="105" spans="1:9" ht="15">
      <c r="A105" s="201">
        <f t="shared" si="2"/>
        <v>98</v>
      </c>
      <c r="B105" s="218">
        <f>COUNTIF($D$1:D104,D105)+1</f>
        <v>13</v>
      </c>
      <c r="C105" s="202">
        <v>1</v>
      </c>
      <c r="D105" s="203" t="str">
        <f>VLOOKUP(C105,'Champ Classes'!A:B,2,FALSE)</f>
        <v>J16</v>
      </c>
      <c r="E105" s="204" t="str">
        <f>CONCATENATE(VLOOKUP(C105,Startlist!B:H,3,FALSE)," / ",VLOOKUP(C105,Startlist!B:H,4,FALSE))</f>
        <v>Robin Roose / Kristjan Koik</v>
      </c>
      <c r="F105" s="205" t="str">
        <f>VLOOKUP(C105,Startlist!B:F,5,FALSE)</f>
        <v>EST</v>
      </c>
      <c r="G105" s="204" t="str">
        <f>VLOOKUP(C105,Startlist!B:H,7,FALSE)</f>
        <v>Audi A3</v>
      </c>
      <c r="H105" s="204">
        <f>IF(VLOOKUP(C105,Startlist!B:H,6,FALSE)="","",VLOOKUP(C105,Startlist!B:H,6,FALSE))</f>
      </c>
      <c r="I105" s="206" t="str">
        <f>IF(VLOOKUP(C105,Results!B:O,4,FALSE)=""," Retired",VLOOKUP(C105,Results!B:O,4,FALSE))</f>
        <v> 3.59,4</v>
      </c>
    </row>
    <row r="106" spans="1:9" ht="15">
      <c r="A106" s="201">
        <f t="shared" si="2"/>
        <v>99</v>
      </c>
      <c r="B106" s="218">
        <f>COUNTIF($D$1:D105,D106)+1</f>
        <v>12</v>
      </c>
      <c r="C106" s="202">
        <v>137</v>
      </c>
      <c r="D106" s="203" t="str">
        <f>VLOOKUP(C106,'Champ Classes'!A:B,2,FALSE)</f>
        <v>4WD</v>
      </c>
      <c r="E106" s="204" t="str">
        <f>CONCATENATE(VLOOKUP(C106,Startlist!B:H,3,FALSE)," / ",VLOOKUP(C106,Startlist!B:H,4,FALSE))</f>
        <v>Karl-Kenneth Neuhaus / Inga Reimal</v>
      </c>
      <c r="F106" s="205" t="str">
        <f>VLOOKUP(C106,Startlist!B:F,5,FALSE)</f>
        <v>EST</v>
      </c>
      <c r="G106" s="204" t="str">
        <f>VLOOKUP(C106,Startlist!B:H,7,FALSE)</f>
        <v>Subaru Impreza WRX</v>
      </c>
      <c r="H106" s="204" t="str">
        <f>IF(VLOOKUP(C106,Startlist!B:H,6,FALSE)="","",VLOOKUP(C106,Startlist!B:H,6,FALSE))</f>
        <v>Thule Motorsport</v>
      </c>
      <c r="I106" s="206" t="str">
        <f>IF(VLOOKUP(C106,Results!B:O,4,FALSE)=""," Retired",VLOOKUP(C106,Results!B:O,4,FALSE))</f>
        <v> 3.59,9</v>
      </c>
    </row>
    <row r="107" spans="1:9" ht="15">
      <c r="A107" s="201">
        <f t="shared" si="2"/>
        <v>100</v>
      </c>
      <c r="B107" s="218">
        <f>COUNTIF($D$1:D106,D107)+1</f>
        <v>14</v>
      </c>
      <c r="C107" s="202">
        <v>19</v>
      </c>
      <c r="D107" s="203" t="str">
        <f>VLOOKUP(C107,'Champ Classes'!A:B,2,FALSE)</f>
        <v>J16</v>
      </c>
      <c r="E107" s="204" t="str">
        <f>CONCATENATE(VLOOKUP(C107,Startlist!B:H,3,FALSE)," / ",VLOOKUP(C107,Startlist!B:H,4,FALSE))</f>
        <v>Kerli Vilu / Arvo Liimann</v>
      </c>
      <c r="F107" s="205" t="str">
        <f>VLOOKUP(C107,Startlist!B:F,5,FALSE)</f>
        <v>EST</v>
      </c>
      <c r="G107" s="204" t="str">
        <f>VLOOKUP(C107,Startlist!B:H,7,FALSE)</f>
        <v>Ford Fiesta</v>
      </c>
      <c r="H107" s="204" t="str">
        <f>IF(VLOOKUP(C107,Startlist!B:H,6,FALSE)="","",VLOOKUP(C107,Startlist!B:H,6,FALSE))</f>
        <v>HT Motorsport</v>
      </c>
      <c r="I107" s="206" t="str">
        <f>IF(VLOOKUP(C107,Results!B:O,4,FALSE)=""," Retired",VLOOKUP(C107,Results!B:O,4,FALSE))</f>
        <v> 4.00,4</v>
      </c>
    </row>
    <row r="108" spans="1:9" ht="15">
      <c r="A108" s="201">
        <f t="shared" si="2"/>
        <v>101</v>
      </c>
      <c r="B108" s="218">
        <f>COUNTIF($D$1:D107,D108)+1</f>
        <v>14</v>
      </c>
      <c r="C108" s="202">
        <v>106</v>
      </c>
      <c r="D108" s="203" t="str">
        <f>VLOOKUP(C108,'Champ Classes'!A:B,2,FALSE)</f>
        <v>2WD-VE</v>
      </c>
      <c r="E108" s="204" t="str">
        <f>CONCATENATE(VLOOKUP(C108,Startlist!B:H,3,FALSE)," / ",VLOOKUP(C108,Startlist!B:H,4,FALSE))</f>
        <v>Raido Värik / Margus Havik</v>
      </c>
      <c r="F108" s="205" t="str">
        <f>VLOOKUP(C108,Startlist!B:F,5,FALSE)</f>
        <v>EST</v>
      </c>
      <c r="G108" s="204" t="str">
        <f>VLOOKUP(C108,Startlist!B:H,7,FALSE)</f>
        <v>Toyota Yaris</v>
      </c>
      <c r="H108" s="204" t="str">
        <f>IF(VLOOKUP(C108,Startlist!B:H,6,FALSE)="","",VLOOKUP(C108,Startlist!B:H,6,FALSE))</f>
        <v>Raido Värik</v>
      </c>
      <c r="I108" s="206" t="str">
        <f>IF(VLOOKUP(C108,Results!B:O,4,FALSE)=""," Retired",VLOOKUP(C108,Results!B:O,4,FALSE))</f>
        <v> 4.00,4</v>
      </c>
    </row>
    <row r="109" spans="1:9" ht="15">
      <c r="A109" s="201">
        <f t="shared" si="2"/>
        <v>102</v>
      </c>
      <c r="B109" s="218">
        <f>COUNTIF($D$1:D108,D109)+1</f>
        <v>6</v>
      </c>
      <c r="C109" s="202">
        <v>109</v>
      </c>
      <c r="D109" s="203" t="str">
        <f>VLOOKUP(C109,'Champ Classes'!A:B,2,FALSE)</f>
        <v>SU</v>
      </c>
      <c r="E109" s="204" t="str">
        <f>CONCATENATE(VLOOKUP(C109,Startlist!B:H,3,FALSE)," / ",VLOOKUP(C109,Startlist!B:H,4,FALSE))</f>
        <v>Ruslan Pleshanov / Yuliya Mironava</v>
      </c>
      <c r="F109" s="205" t="str">
        <f>VLOOKUP(C109,Startlist!B:F,5,FALSE)</f>
        <v>EST</v>
      </c>
      <c r="G109" s="204" t="str">
        <f>VLOOKUP(C109,Startlist!B:H,7,FALSE)</f>
        <v>AZLK 2140</v>
      </c>
      <c r="H109" s="204" t="str">
        <f>IF(VLOOKUP(C109,Startlist!B:H,6,FALSE)="","",VLOOKUP(C109,Startlist!B:H,6,FALSE))</f>
        <v>TLT</v>
      </c>
      <c r="I109" s="206" t="str">
        <f>IF(VLOOKUP(C109,Results!B:O,4,FALSE)=""," Retired",VLOOKUP(C109,Results!B:O,4,FALSE))</f>
        <v> 4.00,7</v>
      </c>
    </row>
    <row r="110" spans="1:9" ht="15">
      <c r="A110" s="201">
        <f t="shared" si="2"/>
        <v>103</v>
      </c>
      <c r="B110" s="218">
        <f>COUNTIF($D$1:D109,D110)+1</f>
        <v>15</v>
      </c>
      <c r="C110" s="202">
        <v>4</v>
      </c>
      <c r="D110" s="203" t="str">
        <f>VLOOKUP(C110,'Champ Classes'!A:B,2,FALSE)</f>
        <v>J16</v>
      </c>
      <c r="E110" s="204" t="str">
        <f>CONCATENATE(VLOOKUP(C110,Startlist!B:H,3,FALSE)," / ",VLOOKUP(C110,Startlist!B:H,4,FALSE))</f>
        <v>Mairo Tiks / Alo Lond</v>
      </c>
      <c r="F110" s="205" t="str">
        <f>VLOOKUP(C110,Startlist!B:F,5,FALSE)</f>
        <v>EST</v>
      </c>
      <c r="G110" s="204" t="str">
        <f>VLOOKUP(C110,Startlist!B:H,7,FALSE)</f>
        <v>Honda Civic</v>
      </c>
      <c r="H110" s="204" t="str">
        <f>IF(VLOOKUP(C110,Startlist!B:H,6,FALSE)="","",VLOOKUP(C110,Startlist!B:H,6,FALSE))</f>
        <v>Mairo Tiks</v>
      </c>
      <c r="I110" s="206" t="str">
        <f>IF(VLOOKUP(C110,Results!B:O,4,FALSE)=""," Retired",VLOOKUP(C110,Results!B:O,4,FALSE))</f>
        <v> 4.00,8</v>
      </c>
    </row>
    <row r="111" spans="1:9" ht="15">
      <c r="A111" s="201">
        <f t="shared" si="2"/>
        <v>104</v>
      </c>
      <c r="B111" s="218">
        <f>COUNTIF($D$1:D110,D111)+1</f>
        <v>3</v>
      </c>
      <c r="C111" s="202">
        <v>98</v>
      </c>
      <c r="D111" s="203" t="str">
        <f>VLOOKUP(C111,'Champ Classes'!A:B,2,FALSE)</f>
        <v>Naised</v>
      </c>
      <c r="E111" s="204" t="str">
        <f>CONCATENATE(VLOOKUP(C111,Startlist!B:H,3,FALSE)," / ",VLOOKUP(C111,Startlist!B:H,4,FALSE))</f>
        <v>Aira Lepp / Aneta Liik</v>
      </c>
      <c r="F111" s="205" t="str">
        <f>VLOOKUP(C111,Startlist!B:F,5,FALSE)</f>
        <v>EST</v>
      </c>
      <c r="G111" s="204" t="str">
        <f>VLOOKUP(C111,Startlist!B:H,7,FALSE)</f>
        <v>Nissan Sunny</v>
      </c>
      <c r="H111" s="204" t="str">
        <f>IF(VLOOKUP(C111,Startlist!B:H,6,FALSE)="","",VLOOKUP(C111,Startlist!B:H,6,FALSE))</f>
        <v>Thule Motorsport</v>
      </c>
      <c r="I111" s="206" t="str">
        <f>IF(VLOOKUP(C111,Results!B:O,4,FALSE)=""," Retired",VLOOKUP(C111,Results!B:O,4,FALSE))</f>
        <v> 4.01,0</v>
      </c>
    </row>
    <row r="112" spans="1:9" ht="15">
      <c r="A112" s="201">
        <f t="shared" si="2"/>
        <v>105</v>
      </c>
      <c r="B112" s="218">
        <f>COUNTIF($D$1:D111,D112)+1</f>
        <v>7</v>
      </c>
      <c r="C112" s="202">
        <v>100</v>
      </c>
      <c r="D112" s="203" t="str">
        <f>VLOOKUP(C112,'Champ Classes'!A:B,2,FALSE)</f>
        <v>SU</v>
      </c>
      <c r="E112" s="204" t="str">
        <f>CONCATENATE(VLOOKUP(C112,Startlist!B:H,3,FALSE)," / ",VLOOKUP(C112,Startlist!B:H,4,FALSE))</f>
        <v>Reigo Raadik / Reigo Rannak</v>
      </c>
      <c r="F112" s="205" t="str">
        <f>VLOOKUP(C112,Startlist!B:F,5,FALSE)</f>
        <v>EST</v>
      </c>
      <c r="G112" s="204" t="str">
        <f>VLOOKUP(C112,Startlist!B:H,7,FALSE)</f>
        <v>Vaz 2107</v>
      </c>
      <c r="H112" s="204" t="str">
        <f>IF(VLOOKUP(C112,Startlist!B:H,6,FALSE)="","",VLOOKUP(C112,Startlist!B:H,6,FALSE))</f>
        <v>Märjamaa Rally Team</v>
      </c>
      <c r="I112" s="206" t="str">
        <f>IF(VLOOKUP(C112,Results!B:O,4,FALSE)=""," Retired",VLOOKUP(C112,Results!B:O,4,FALSE))</f>
        <v> 4.01,7</v>
      </c>
    </row>
    <row r="113" spans="1:9" ht="15">
      <c r="A113" s="201">
        <f t="shared" si="2"/>
        <v>106</v>
      </c>
      <c r="B113" s="218">
        <f>COUNTIF($D$1:D112,D113)+1</f>
        <v>12</v>
      </c>
      <c r="C113" s="202">
        <v>77</v>
      </c>
      <c r="D113" s="203" t="str">
        <f>VLOOKUP(C113,'Champ Classes'!A:B,2,FALSE)</f>
        <v>2WD-SE</v>
      </c>
      <c r="E113" s="204" t="str">
        <f>CONCATENATE(VLOOKUP(C113,Startlist!B:H,3,FALSE)," / ",VLOOKUP(C113,Startlist!B:H,4,FALSE))</f>
        <v>Imre Vanik / Janek Ojala</v>
      </c>
      <c r="F113" s="205" t="str">
        <f>VLOOKUP(C113,Startlist!B:F,5,FALSE)</f>
        <v>EST</v>
      </c>
      <c r="G113" s="204" t="str">
        <f>VLOOKUP(C113,Startlist!B:H,7,FALSE)</f>
        <v>Nissan Sunny</v>
      </c>
      <c r="H113" s="204" t="str">
        <f>IF(VLOOKUP(C113,Startlist!B:H,6,FALSE)="","",VLOOKUP(C113,Startlist!B:H,6,FALSE))</f>
        <v>Vanik Imre</v>
      </c>
      <c r="I113" s="206" t="str">
        <f>IF(VLOOKUP(C113,Results!B:O,4,FALSE)=""," Retired",VLOOKUP(C113,Results!B:O,4,FALSE))</f>
        <v> 4.01,8</v>
      </c>
    </row>
    <row r="114" spans="1:9" ht="15">
      <c r="A114" s="201">
        <f t="shared" si="2"/>
        <v>107</v>
      </c>
      <c r="B114" s="218">
        <f>COUNTIF($D$1:D113,D114)+1</f>
        <v>16</v>
      </c>
      <c r="C114" s="202">
        <v>24</v>
      </c>
      <c r="D114" s="203" t="str">
        <f>VLOOKUP(C114,'Champ Classes'!A:B,2,FALSE)</f>
        <v>J16</v>
      </c>
      <c r="E114" s="204" t="str">
        <f>CONCATENATE(VLOOKUP(C114,Startlist!B:H,3,FALSE)," / ",VLOOKUP(C114,Startlist!B:H,4,FALSE))</f>
        <v>Mirek Matikainen / Taavo Lauk</v>
      </c>
      <c r="F114" s="205" t="str">
        <f>VLOOKUP(C114,Startlist!B:F,5,FALSE)</f>
        <v>EST</v>
      </c>
      <c r="G114" s="204" t="str">
        <f>VLOOKUP(C114,Startlist!B:H,7,FALSE)</f>
        <v>Ford Fiesta</v>
      </c>
      <c r="H114" s="204">
        <f>IF(VLOOKUP(C114,Startlist!B:H,6,FALSE)="","",VLOOKUP(C114,Startlist!B:H,6,FALSE))</f>
      </c>
      <c r="I114" s="206" t="str">
        <f>IF(VLOOKUP(C114,Results!B:O,4,FALSE)=""," Retired",VLOOKUP(C114,Results!B:O,4,FALSE))</f>
        <v> 4.03,3</v>
      </c>
    </row>
    <row r="115" spans="1:9" ht="15">
      <c r="A115" s="201">
        <f t="shared" si="2"/>
        <v>108</v>
      </c>
      <c r="B115" s="218">
        <f>COUNTIF($D$1:D114,D115)+1</f>
        <v>17</v>
      </c>
      <c r="C115" s="202">
        <v>6</v>
      </c>
      <c r="D115" s="203" t="str">
        <f>VLOOKUP(C115,'Champ Classes'!A:B,2,FALSE)</f>
        <v>J16</v>
      </c>
      <c r="E115" s="204" t="str">
        <f>CONCATENATE(VLOOKUP(C115,Startlist!B:H,3,FALSE)," / ",VLOOKUP(C115,Startlist!B:H,4,FALSE))</f>
        <v>Trevon Aava / Urmo Aava</v>
      </c>
      <c r="F115" s="205" t="str">
        <f>VLOOKUP(C115,Startlist!B:F,5,FALSE)</f>
        <v>EST</v>
      </c>
      <c r="G115" s="204" t="str">
        <f>VLOOKUP(C115,Startlist!B:H,7,FALSE)</f>
        <v>Toyota Yaris TS</v>
      </c>
      <c r="H115" s="204" t="str">
        <f>IF(VLOOKUP(C115,Startlist!B:H,6,FALSE)="","",VLOOKUP(C115,Startlist!B:H,6,FALSE))</f>
        <v>Rally Estonia</v>
      </c>
      <c r="I115" s="206" t="str">
        <f>IF(VLOOKUP(C115,Results!B:O,4,FALSE)=""," Retired",VLOOKUP(C115,Results!B:O,4,FALSE))</f>
        <v> 4.03,9</v>
      </c>
    </row>
    <row r="116" spans="1:9" ht="15">
      <c r="A116" s="201">
        <f t="shared" si="2"/>
        <v>109</v>
      </c>
      <c r="B116" s="218">
        <f>COUNTIF($D$1:D115,D116)+1</f>
        <v>4</v>
      </c>
      <c r="C116" s="202">
        <v>85</v>
      </c>
      <c r="D116" s="203" t="str">
        <f>VLOOKUP(C116,'Champ Classes'!A:B,2,FALSE)</f>
        <v>Naised</v>
      </c>
      <c r="E116" s="204" t="str">
        <f>CONCATENATE(VLOOKUP(C116,Startlist!B:H,3,FALSE)," / ",VLOOKUP(C116,Startlist!B:H,4,FALSE))</f>
        <v>Maria Roop / Rasmus Tobias</v>
      </c>
      <c r="F116" s="205" t="str">
        <f>VLOOKUP(C116,Startlist!B:F,5,FALSE)</f>
        <v>EST</v>
      </c>
      <c r="G116" s="204" t="str">
        <f>VLOOKUP(C116,Startlist!B:H,7,FALSE)</f>
        <v>Seat Ibiza</v>
      </c>
      <c r="H116" s="204" t="str">
        <f>IF(VLOOKUP(C116,Startlist!B:H,6,FALSE)="","",VLOOKUP(C116,Startlist!B:H,6,FALSE))</f>
        <v>Auto360</v>
      </c>
      <c r="I116" s="206" t="str">
        <f>IF(VLOOKUP(C116,Results!B:O,4,FALSE)=""," Retired",VLOOKUP(C116,Results!B:O,4,FALSE))</f>
        <v> 4.04,4</v>
      </c>
    </row>
    <row r="117" spans="1:9" ht="15">
      <c r="A117" s="201">
        <f t="shared" si="2"/>
        <v>110</v>
      </c>
      <c r="B117" s="218">
        <f>COUNTIF($D$1:D116,D117)+1</f>
        <v>13</v>
      </c>
      <c r="C117" s="202">
        <v>120</v>
      </c>
      <c r="D117" s="203" t="str">
        <f>VLOOKUP(C117,'Champ Classes'!A:B,2,FALSE)</f>
        <v>2WD-SE</v>
      </c>
      <c r="E117" s="204" t="str">
        <f>CONCATENATE(VLOOKUP(C117,Startlist!B:H,3,FALSE)," / ",VLOOKUP(C117,Startlist!B:H,4,FALSE))</f>
        <v>Andres Pillerpau / Margit Tamm</v>
      </c>
      <c r="F117" s="205" t="str">
        <f>VLOOKUP(C117,Startlist!B:F,5,FALSE)</f>
        <v>EST</v>
      </c>
      <c r="G117" s="204" t="str">
        <f>VLOOKUP(C117,Startlist!B:H,7,FALSE)</f>
        <v>Toyota Celica</v>
      </c>
      <c r="H117" s="204">
        <f>IF(VLOOKUP(C117,Startlist!B:H,6,FALSE)="","",VLOOKUP(C117,Startlist!B:H,6,FALSE))</f>
      </c>
      <c r="I117" s="206" t="str">
        <f>IF(VLOOKUP(C117,Results!B:O,4,FALSE)=""," Retired",VLOOKUP(C117,Results!B:O,4,FALSE))</f>
        <v> 4.04,8</v>
      </c>
    </row>
    <row r="118" spans="1:9" ht="15">
      <c r="A118" s="201">
        <f t="shared" si="2"/>
        <v>111</v>
      </c>
      <c r="B118" s="218">
        <f>COUNTIF($D$1:D117,D118)+1</f>
        <v>8</v>
      </c>
      <c r="C118" s="202">
        <v>118</v>
      </c>
      <c r="D118" s="203" t="str">
        <f>VLOOKUP(C118,'Champ Classes'!A:B,2,FALSE)</f>
        <v>SU</v>
      </c>
      <c r="E118" s="204" t="str">
        <f>CONCATENATE(VLOOKUP(C118,Startlist!B:H,3,FALSE)," / ",VLOOKUP(C118,Startlist!B:H,4,FALSE))</f>
        <v>Rain Laupa / Olavi Laupa</v>
      </c>
      <c r="F118" s="205" t="str">
        <f>VLOOKUP(C118,Startlist!B:F,5,FALSE)</f>
        <v>EST</v>
      </c>
      <c r="G118" s="204" t="str">
        <f>VLOOKUP(C118,Startlist!B:H,7,FALSE)</f>
        <v>VAZ 2106</v>
      </c>
      <c r="H118" s="204">
        <f>IF(VLOOKUP(C118,Startlist!B:H,6,FALSE)="","",VLOOKUP(C118,Startlist!B:H,6,FALSE))</f>
      </c>
      <c r="I118" s="206" t="str">
        <f>IF(VLOOKUP(C118,Results!B:O,4,FALSE)=""," Retired",VLOOKUP(C118,Results!B:O,4,FALSE))</f>
        <v> 4.05,5</v>
      </c>
    </row>
    <row r="119" spans="1:9" ht="15">
      <c r="A119" s="201">
        <f t="shared" si="2"/>
        <v>112</v>
      </c>
      <c r="B119" s="218">
        <f>COUNTIF($D$1:D118,D119)+1</f>
        <v>18</v>
      </c>
      <c r="C119" s="202">
        <v>12</v>
      </c>
      <c r="D119" s="203" t="str">
        <f>VLOOKUP(C119,'Champ Classes'!A:B,2,FALSE)</f>
        <v>J16</v>
      </c>
      <c r="E119" s="204" t="str">
        <f>CONCATENATE(VLOOKUP(C119,Startlist!B:H,3,FALSE)," / ",VLOOKUP(C119,Startlist!B:H,4,FALSE))</f>
        <v>Martti Raudleht / Siimo Suvemaa</v>
      </c>
      <c r="F119" s="205" t="str">
        <f>VLOOKUP(C119,Startlist!B:F,5,FALSE)</f>
        <v>EST</v>
      </c>
      <c r="G119" s="204" t="str">
        <f>VLOOKUP(C119,Startlist!B:H,7,FALSE)</f>
        <v>Toyota Yaris</v>
      </c>
      <c r="H119" s="204" t="str">
        <f>IF(VLOOKUP(C119,Startlist!B:H,6,FALSE)="","",VLOOKUP(C119,Startlist!B:H,6,FALSE))</f>
        <v>Meelis Raudleht</v>
      </c>
      <c r="I119" s="206" t="str">
        <f>IF(VLOOKUP(C119,Results!B:O,4,FALSE)=""," Retired",VLOOKUP(C119,Results!B:O,4,FALSE))</f>
        <v> 4.06,5</v>
      </c>
    </row>
    <row r="120" spans="1:9" ht="15">
      <c r="A120" s="201">
        <f t="shared" si="2"/>
        <v>113</v>
      </c>
      <c r="B120" s="218">
        <f>COUNTIF($D$1:D119,D120)+1</f>
        <v>15</v>
      </c>
      <c r="C120" s="202">
        <v>99</v>
      </c>
      <c r="D120" s="203" t="str">
        <f>VLOOKUP(C120,'Champ Classes'!A:B,2,FALSE)</f>
        <v>2WD-VE</v>
      </c>
      <c r="E120" s="204" t="str">
        <f>CONCATENATE(VLOOKUP(C120,Startlist!B:H,3,FALSE)," / ",VLOOKUP(C120,Startlist!B:H,4,FALSE))</f>
        <v>Juhan Oks / Vahur Mägi</v>
      </c>
      <c r="F120" s="205" t="str">
        <f>VLOOKUP(C120,Startlist!B:F,5,FALSE)</f>
        <v>EST</v>
      </c>
      <c r="G120" s="204" t="str">
        <f>VLOOKUP(C120,Startlist!B:H,7,FALSE)</f>
        <v>Toyota Corolla</v>
      </c>
      <c r="H120" s="204" t="str">
        <f>IF(VLOOKUP(C120,Startlist!B:H,6,FALSE)="","",VLOOKUP(C120,Startlist!B:H,6,FALSE))</f>
        <v>Rehvidpluss</v>
      </c>
      <c r="I120" s="206" t="str">
        <f>IF(VLOOKUP(C120,Results!B:O,4,FALSE)=""," Retired",VLOOKUP(C120,Results!B:O,4,FALSE))</f>
        <v> 4.07,0</v>
      </c>
    </row>
    <row r="121" spans="1:9" ht="15">
      <c r="A121" s="201">
        <f aca="true" t="shared" si="3" ref="A121:A130">A120+1</f>
        <v>114</v>
      </c>
      <c r="B121" s="218">
        <f>COUNTIF($D$1:D120,D121)+1</f>
        <v>19</v>
      </c>
      <c r="C121" s="202">
        <v>21</v>
      </c>
      <c r="D121" s="203" t="str">
        <f>VLOOKUP(C121,'Champ Classes'!A:B,2,FALSE)</f>
        <v>J16</v>
      </c>
      <c r="E121" s="204" t="str">
        <f>CONCATENATE(VLOOKUP(C121,Startlist!B:H,3,FALSE)," / ",VLOOKUP(C121,Startlist!B:H,4,FALSE))</f>
        <v>Sebastian Kukk / Argo Kukk</v>
      </c>
      <c r="F121" s="205" t="str">
        <f>VLOOKUP(C121,Startlist!B:F,5,FALSE)</f>
        <v>EST</v>
      </c>
      <c r="G121" s="204" t="str">
        <f>VLOOKUP(C121,Startlist!B:H,7,FALSE)</f>
        <v>Ford Fiesta R1</v>
      </c>
      <c r="H121" s="204" t="str">
        <f>IF(VLOOKUP(C121,Startlist!B:H,6,FALSE)="","",VLOOKUP(C121,Startlist!B:H,6,FALSE))</f>
        <v>ProVan Motorsport</v>
      </c>
      <c r="I121" s="206" t="str">
        <f>IF(VLOOKUP(C121,Results!B:O,4,FALSE)=""," Retired",VLOOKUP(C121,Results!B:O,4,FALSE))</f>
        <v> 4.09,2</v>
      </c>
    </row>
    <row r="122" spans="1:9" ht="15">
      <c r="A122" s="201">
        <f t="shared" si="3"/>
        <v>115</v>
      </c>
      <c r="B122" s="218">
        <f>COUNTIF($D$1:D121,D122)+1</f>
        <v>20</v>
      </c>
      <c r="C122" s="202">
        <v>22</v>
      </c>
      <c r="D122" s="203" t="str">
        <f>VLOOKUP(C122,'Champ Classes'!A:B,2,FALSE)</f>
        <v>J16</v>
      </c>
      <c r="E122" s="204" t="str">
        <f>CONCATENATE(VLOOKUP(C122,Startlist!B:H,3,FALSE)," / ",VLOOKUP(C122,Startlist!B:H,4,FALSE))</f>
        <v>Martaliisa Meindorf / Martin Krönström</v>
      </c>
      <c r="F122" s="205" t="str">
        <f>VLOOKUP(C122,Startlist!B:F,5,FALSE)</f>
        <v>EST</v>
      </c>
      <c r="G122" s="204" t="str">
        <f>VLOOKUP(C122,Startlist!B:H,7,FALSE)</f>
        <v>Ford Fiesta</v>
      </c>
      <c r="H122" s="204" t="str">
        <f>IF(VLOOKUP(C122,Startlist!B:H,6,FALSE)="","",VLOOKUP(C122,Startlist!B:H,6,FALSE))</f>
        <v>Martaliisa Meindorf</v>
      </c>
      <c r="I122" s="206" t="str">
        <f>IF(VLOOKUP(C122,Results!B:O,4,FALSE)=""," Retired",VLOOKUP(C122,Results!B:O,4,FALSE))</f>
        <v> 4.09,9</v>
      </c>
    </row>
    <row r="123" spans="1:9" ht="15">
      <c r="A123" s="201">
        <f t="shared" si="3"/>
        <v>116</v>
      </c>
      <c r="B123" s="218">
        <f>COUNTIF($D$1:D122,D123)+1</f>
        <v>5</v>
      </c>
      <c r="C123" s="202">
        <v>87</v>
      </c>
      <c r="D123" s="203" t="str">
        <f>VLOOKUP(C123,'Champ Classes'!A:B,2,FALSE)</f>
        <v>Naised</v>
      </c>
      <c r="E123" s="204" t="str">
        <f>CONCATENATE(VLOOKUP(C123,Startlist!B:H,3,FALSE)," / ",VLOOKUP(C123,Startlist!B:H,4,FALSE))</f>
        <v>Triinu Tammel / Karoliina Tammel</v>
      </c>
      <c r="F123" s="205" t="str">
        <f>VLOOKUP(C123,Startlist!B:F,5,FALSE)</f>
        <v>EST</v>
      </c>
      <c r="G123" s="204" t="str">
        <f>VLOOKUP(C123,Startlist!B:H,7,FALSE)</f>
        <v>Ford Fiesta</v>
      </c>
      <c r="H123" s="204" t="str">
        <f>IF(VLOOKUP(C123,Startlist!B:H,6,FALSE)="","",VLOOKUP(C123,Startlist!B:H,6,FALSE))</f>
        <v>Thule Motorsport</v>
      </c>
      <c r="I123" s="206" t="str">
        <f>IF(VLOOKUP(C123,Results!B:O,4,FALSE)=""," Retired",VLOOKUP(C123,Results!B:O,4,FALSE))</f>
        <v> 4.11,3</v>
      </c>
    </row>
    <row r="124" spans="1:9" ht="15">
      <c r="A124" s="201">
        <f t="shared" si="3"/>
        <v>117</v>
      </c>
      <c r="B124" s="218">
        <f>COUNTIF($D$1:D123,D124)+1</f>
        <v>9</v>
      </c>
      <c r="C124" s="202">
        <v>71</v>
      </c>
      <c r="D124" s="203" t="str">
        <f>VLOOKUP(C124,'Champ Classes'!A:B,2,FALSE)</f>
        <v>SU</v>
      </c>
      <c r="E124" s="204" t="str">
        <f>CONCATENATE(VLOOKUP(C124,Startlist!B:H,3,FALSE)," / ",VLOOKUP(C124,Startlist!B:H,4,FALSE))</f>
        <v>Martin Jaanus / Karel Shuman</v>
      </c>
      <c r="F124" s="205" t="str">
        <f>VLOOKUP(C124,Startlist!B:F,5,FALSE)</f>
        <v>EST</v>
      </c>
      <c r="G124" s="204" t="str">
        <f>VLOOKUP(C124,Startlist!B:H,7,FALSE)</f>
        <v>VAZ 2101</v>
      </c>
      <c r="H124" s="204" t="str">
        <f>IF(VLOOKUP(C124,Startlist!B:H,6,FALSE)="","",VLOOKUP(C124,Startlist!B:H,6,FALSE))</f>
        <v>CMK Racing Team</v>
      </c>
      <c r="I124" s="206" t="str">
        <f>IF(VLOOKUP(C124,Results!B:O,4,FALSE)=""," Retired",VLOOKUP(C124,Results!B:O,4,FALSE))</f>
        <v> 4.13,8</v>
      </c>
    </row>
    <row r="125" spans="1:9" ht="15">
      <c r="A125" s="201">
        <f t="shared" si="3"/>
        <v>118</v>
      </c>
      <c r="B125" s="218">
        <f>COUNTIF($D$1:D124,D125)+1</f>
        <v>21</v>
      </c>
      <c r="C125" s="202">
        <v>17</v>
      </c>
      <c r="D125" s="203" t="str">
        <f>VLOOKUP(C125,'Champ Classes'!A:B,2,FALSE)</f>
        <v>J16</v>
      </c>
      <c r="E125" s="204" t="str">
        <f>CONCATENATE(VLOOKUP(C125,Startlist!B:H,3,FALSE)," / ",VLOOKUP(C125,Startlist!B:H,4,FALSE))</f>
        <v>Sebastian Kupri / Alari Kupri</v>
      </c>
      <c r="F125" s="205" t="str">
        <f>VLOOKUP(C125,Startlist!B:F,5,FALSE)</f>
        <v>EST</v>
      </c>
      <c r="G125" s="204" t="str">
        <f>VLOOKUP(C125,Startlist!B:H,7,FALSE)</f>
        <v>Honda Civic</v>
      </c>
      <c r="H125" s="204" t="str">
        <f>IF(VLOOKUP(C125,Startlist!B:H,6,FALSE)="","",VLOOKUP(C125,Startlist!B:H,6,FALSE))</f>
        <v>Vallo N</v>
      </c>
      <c r="I125" s="206" t="str">
        <f>IF(VLOOKUP(C125,Results!B:O,4,FALSE)=""," Retired",VLOOKUP(C125,Results!B:O,4,FALSE))</f>
        <v> 4.13,9</v>
      </c>
    </row>
    <row r="126" spans="1:9" ht="15">
      <c r="A126" s="201">
        <f t="shared" si="3"/>
        <v>119</v>
      </c>
      <c r="B126" s="218">
        <f>COUNTIF($D$1:D125,D126)+1</f>
        <v>22</v>
      </c>
      <c r="C126" s="202">
        <v>9</v>
      </c>
      <c r="D126" s="203" t="str">
        <f>VLOOKUP(C126,'Champ Classes'!A:B,2,FALSE)</f>
        <v>J16</v>
      </c>
      <c r="E126" s="204" t="str">
        <f>CONCATENATE(VLOOKUP(C126,Startlist!B:H,3,FALSE)," / ",VLOOKUP(C126,Startlist!B:H,4,FALSE))</f>
        <v>Sander Mõik / Gert Virves</v>
      </c>
      <c r="F126" s="205" t="str">
        <f>VLOOKUP(C126,Startlist!B:F,5,FALSE)</f>
        <v>EST</v>
      </c>
      <c r="G126" s="204" t="str">
        <f>VLOOKUP(C126,Startlist!B:H,7,FALSE)</f>
        <v>Ford Fiesta R1</v>
      </c>
      <c r="H126" s="204" t="str">
        <f>IF(VLOOKUP(C126,Startlist!B:H,6,FALSE)="","",VLOOKUP(C126,Startlist!B:H,6,FALSE))</f>
        <v>HT Motorsport</v>
      </c>
      <c r="I126" s="206" t="str">
        <f>IF(VLOOKUP(C126,Results!B:O,4,FALSE)=""," Retired",VLOOKUP(C126,Results!B:O,4,FALSE))</f>
        <v> 4.17,9</v>
      </c>
    </row>
    <row r="127" spans="1:9" ht="15">
      <c r="A127" s="201">
        <f t="shared" si="3"/>
        <v>120</v>
      </c>
      <c r="B127" s="218">
        <f>COUNTIF($D$1:D126,D127)+1</f>
        <v>23</v>
      </c>
      <c r="C127" s="202">
        <v>18</v>
      </c>
      <c r="D127" s="203" t="str">
        <f>VLOOKUP(C127,'Champ Classes'!A:B,2,FALSE)</f>
        <v>J16</v>
      </c>
      <c r="E127" s="204" t="str">
        <f>CONCATENATE(VLOOKUP(C127,Startlist!B:H,3,FALSE)," / ",VLOOKUP(C127,Startlist!B:H,4,FALSE))</f>
        <v>Rasmus Rauk / Neeme Koppel</v>
      </c>
      <c r="F127" s="205" t="str">
        <f>VLOOKUP(C127,Startlist!B:F,5,FALSE)</f>
        <v>EST</v>
      </c>
      <c r="G127" s="204" t="str">
        <f>VLOOKUP(C127,Startlist!B:H,7,FALSE)</f>
        <v>Nissan Sunny</v>
      </c>
      <c r="H127" s="204" t="str">
        <f>IF(VLOOKUP(C127,Startlist!B:H,6,FALSE)="","",VLOOKUP(C127,Startlist!B:H,6,FALSE))</f>
        <v>Thule Motorsport</v>
      </c>
      <c r="I127" s="206" t="str">
        <f>IF(VLOOKUP(C127,Results!B:O,4,FALSE)=""," Retired",VLOOKUP(C127,Results!B:O,4,FALSE))</f>
        <v> 4.18,9</v>
      </c>
    </row>
    <row r="128" spans="1:9" ht="15">
      <c r="A128" s="201">
        <f t="shared" si="3"/>
        <v>121</v>
      </c>
      <c r="B128" s="218">
        <f>COUNTIF($D$1:D127,D128)+1</f>
        <v>24</v>
      </c>
      <c r="C128" s="202">
        <v>10</v>
      </c>
      <c r="D128" s="203" t="str">
        <f>VLOOKUP(C128,'Champ Classes'!A:B,2,FALSE)</f>
        <v>J16</v>
      </c>
      <c r="E128" s="204" t="str">
        <f>CONCATENATE(VLOOKUP(C128,Startlist!B:H,3,FALSE)," / ",VLOOKUP(C128,Startlist!B:H,4,FALSE))</f>
        <v>Sergo Sokmann / Jüri Järv</v>
      </c>
      <c r="F128" s="205" t="str">
        <f>VLOOKUP(C128,Startlist!B:F,5,FALSE)</f>
        <v>EST</v>
      </c>
      <c r="G128" s="204" t="str">
        <f>VLOOKUP(C128,Startlist!B:H,7,FALSE)</f>
        <v>Honda Civic</v>
      </c>
      <c r="H128" s="204">
        <f>IF(VLOOKUP(C128,Startlist!B:H,6,FALSE)="","",VLOOKUP(C128,Startlist!B:H,6,FALSE))</f>
      </c>
      <c r="I128" s="206" t="str">
        <f>IF(VLOOKUP(C128,Results!B:O,4,FALSE)=""," Retired",VLOOKUP(C128,Results!B:O,4,FALSE))</f>
        <v> 4.20,2</v>
      </c>
    </row>
    <row r="129" spans="1:9" ht="15">
      <c r="A129" s="201">
        <f t="shared" si="3"/>
        <v>122</v>
      </c>
      <c r="B129" s="218">
        <f>COUNTIF($D$1:D128,D129)+1</f>
        <v>16</v>
      </c>
      <c r="C129" s="202">
        <v>119</v>
      </c>
      <c r="D129" s="203" t="str">
        <f>VLOOKUP(C129,'Champ Classes'!A:B,2,FALSE)</f>
        <v>2WD-VE</v>
      </c>
      <c r="E129" s="204" t="str">
        <f>CONCATENATE(VLOOKUP(C129,Startlist!B:H,3,FALSE)," / ",VLOOKUP(C129,Startlist!B:H,4,FALSE))</f>
        <v>Kalju Kallasmaa / Artur Matvejev</v>
      </c>
      <c r="F129" s="205" t="str">
        <f>VLOOKUP(C129,Startlist!B:F,5,FALSE)</f>
        <v>EST</v>
      </c>
      <c r="G129" s="204" t="str">
        <f>VLOOKUP(C129,Startlist!B:H,7,FALSE)</f>
        <v>Honda Civic</v>
      </c>
      <c r="H129" s="204" t="str">
        <f>IF(VLOOKUP(C129,Startlist!B:H,6,FALSE)="","",VLOOKUP(C129,Startlist!B:H,6,FALSE))</f>
        <v>Artur</v>
      </c>
      <c r="I129" s="206" t="str">
        <f>IF(VLOOKUP(C129,Results!B:O,4,FALSE)=""," Retired",VLOOKUP(C129,Results!B:O,4,FALSE))</f>
        <v> 4.21,4</v>
      </c>
    </row>
    <row r="130" spans="1:9" ht="15">
      <c r="A130" s="201">
        <f t="shared" si="3"/>
        <v>123</v>
      </c>
      <c r="B130" s="218">
        <f>COUNTIF($D$1:D129,D130)+1</f>
        <v>6</v>
      </c>
      <c r="C130" s="202">
        <v>8</v>
      </c>
      <c r="D130" s="203" t="str">
        <f>VLOOKUP(C130,'Champ Classes'!A:B,2,FALSE)</f>
        <v>J18</v>
      </c>
      <c r="E130" s="204" t="str">
        <f>CONCATENATE(VLOOKUP(C130,Startlist!B:H,3,FALSE)," / ",VLOOKUP(C130,Startlist!B:H,4,FALSE))</f>
        <v>Henri Ääremaa / Erkki Ääremaa</v>
      </c>
      <c r="F130" s="205" t="str">
        <f>VLOOKUP(C130,Startlist!B:F,5,FALSE)</f>
        <v>EST</v>
      </c>
      <c r="G130" s="204" t="str">
        <f>VLOOKUP(C130,Startlist!B:H,7,FALSE)</f>
        <v>BMW 328</v>
      </c>
      <c r="H130" s="204" t="str">
        <f>IF(VLOOKUP(C130,Startlist!B:H,6,FALSE)="","",VLOOKUP(C130,Startlist!B:H,6,FALSE))</f>
        <v>Erkki Ääremaa</v>
      </c>
      <c r="I130" s="206" t="str">
        <f>IF(VLOOKUP(C130,Results!B:O,4,FALSE)=""," Retired",VLOOKUP(C130,Results!B:O,4,FALSE))</f>
        <v> 4.24,0</v>
      </c>
    </row>
    <row r="131" spans="1:9" ht="15">
      <c r="A131" s="201">
        <f>A130+1</f>
        <v>124</v>
      </c>
      <c r="B131" s="218">
        <f>COUNTIF($D$1:D130,D131)+1</f>
        <v>25</v>
      </c>
      <c r="C131" s="202">
        <v>14</v>
      </c>
      <c r="D131" s="203" t="str">
        <f>VLOOKUP(C131,'Champ Classes'!A:B,2,FALSE)</f>
        <v>J16</v>
      </c>
      <c r="E131" s="204" t="str">
        <f>CONCATENATE(VLOOKUP(C131,Startlist!B:H,3,FALSE)," / ",VLOOKUP(C131,Startlist!B:H,4,FALSE))</f>
        <v>Joonas Vahtmäe / Alo Vahtmäe</v>
      </c>
      <c r="F131" s="205" t="str">
        <f>VLOOKUP(C131,Startlist!B:F,5,FALSE)</f>
        <v>EST</v>
      </c>
      <c r="G131" s="204" t="str">
        <f>VLOOKUP(C131,Startlist!B:H,7,FALSE)</f>
        <v>Ford Fiesta</v>
      </c>
      <c r="H131" s="204" t="str">
        <f>IF(VLOOKUP(C131,Startlist!B:H,6,FALSE)="","",VLOOKUP(C131,Startlist!B:H,6,FALSE))</f>
        <v>Juuru Tehnikaklubi</v>
      </c>
      <c r="I131" s="206" t="str">
        <f>IF(VLOOKUP(C131,Results!B:O,4,FALSE)=""," Retired",VLOOKUP(C131,Results!B:O,4,FALSE))</f>
        <v> 4.25,2</v>
      </c>
    </row>
    <row r="132" spans="1:9" ht="15">
      <c r="A132" s="201">
        <f>A131+1</f>
        <v>125</v>
      </c>
      <c r="B132" s="218">
        <f>COUNTIF($D$1:D131,D132)+1</f>
        <v>26</v>
      </c>
      <c r="C132" s="202">
        <v>7</v>
      </c>
      <c r="D132" s="203" t="str">
        <f>VLOOKUP(C132,'Champ Classes'!A:B,2,FALSE)</f>
        <v>J16</v>
      </c>
      <c r="E132" s="204" t="str">
        <f>CONCATENATE(VLOOKUP(C132,Startlist!B:H,3,FALSE)," / ",VLOOKUP(C132,Startlist!B:H,4,FALSE))</f>
        <v>Ruudi Reinumägi / Ronald Reisin</v>
      </c>
      <c r="F132" s="205" t="str">
        <f>VLOOKUP(C132,Startlist!B:F,5,FALSE)</f>
        <v>EST</v>
      </c>
      <c r="G132" s="204" t="str">
        <f>VLOOKUP(C132,Startlist!B:H,7,FALSE)</f>
        <v>Ford Fiesta</v>
      </c>
      <c r="H132" s="204">
        <f>IF(VLOOKUP(C132,Startlist!B:H,6,FALSE)="","",VLOOKUP(C132,Startlist!B:H,6,FALSE))</f>
      </c>
      <c r="I132" s="206" t="str">
        <f>IF(VLOOKUP(C132,Results!B:O,4,FALSE)=""," Retired",VLOOKUP(C132,Results!B:O,4,FALSE))</f>
        <v> 4.25,5</v>
      </c>
    </row>
    <row r="133" spans="1:9" ht="15">
      <c r="A133" s="201">
        <f>A132+1</f>
        <v>126</v>
      </c>
      <c r="B133" s="218">
        <f>COUNTIF($D$1:D132,D133)+1</f>
        <v>17</v>
      </c>
      <c r="C133" s="202">
        <v>114</v>
      </c>
      <c r="D133" s="203" t="str">
        <f>VLOOKUP(C133,'Champ Classes'!A:B,2,FALSE)</f>
        <v>2WD-VE</v>
      </c>
      <c r="E133" s="204" t="str">
        <f>CONCATENATE(VLOOKUP(C133,Startlist!B:H,3,FALSE)," / ",VLOOKUP(C133,Startlist!B:H,4,FALSE))</f>
        <v>Kaspar Suuk / Tanel Harjakas</v>
      </c>
      <c r="F133" s="205" t="str">
        <f>VLOOKUP(C133,Startlist!B:F,5,FALSE)</f>
        <v>EST</v>
      </c>
      <c r="G133" s="204" t="str">
        <f>VLOOKUP(C133,Startlist!B:H,7,FALSE)</f>
        <v>VW Golf</v>
      </c>
      <c r="H133" s="204" t="str">
        <f>IF(VLOOKUP(C133,Startlist!B:H,6,FALSE)="","",VLOOKUP(C133,Startlist!B:H,6,FALSE))</f>
        <v>Kaspar Suuk</v>
      </c>
      <c r="I133" s="206" t="str">
        <f>IF(VLOOKUP(C133,Results!B:O,4,FALSE)=""," Retired",VLOOKUP(C133,Results!B:O,4,FALSE))</f>
        <v> 4.32,5</v>
      </c>
    </row>
    <row r="134" spans="1:9" ht="15">
      <c r="A134" s="201">
        <f>A133+1</f>
        <v>127</v>
      </c>
      <c r="B134" s="218">
        <f>COUNTIF($D$1:D133,D134)+1</f>
        <v>27</v>
      </c>
      <c r="C134" s="202">
        <v>141</v>
      </c>
      <c r="D134" s="203" t="str">
        <f>VLOOKUP(C134,'Champ Classes'!A:B,2,FALSE)</f>
        <v>J16</v>
      </c>
      <c r="E134" s="204" t="str">
        <f>CONCATENATE(VLOOKUP(C134,Startlist!B:H,3,FALSE)," / ",VLOOKUP(C134,Startlist!B:H,4,FALSE))</f>
        <v>Mattias Kõrge / Timmu Kõrge</v>
      </c>
      <c r="F134" s="205" t="str">
        <f>VLOOKUP(C134,Startlist!B:F,5,FALSE)</f>
        <v>EST</v>
      </c>
      <c r="G134" s="204" t="str">
        <f>VLOOKUP(C134,Startlist!B:H,7,FALSE)</f>
        <v>Ford Fiesta</v>
      </c>
      <c r="H134" s="204">
        <f>IF(VLOOKUP(C134,Startlist!B:H,6,FALSE)="","",VLOOKUP(C134,Startlist!B:H,6,FALSE))</f>
      </c>
      <c r="I134" s="206" t="str">
        <f>IF(VLOOKUP(C134,Results!B:O,4,FALSE)=""," Retired",VLOOKUP(C134,Results!B:O,4,FALSE))</f>
        <v> 5.04,0</v>
      </c>
    </row>
  </sheetData>
  <sheetProtection/>
  <autoFilter ref="C7:I7"/>
  <mergeCells count="3">
    <mergeCell ref="A2:I2"/>
    <mergeCell ref="A3:I3"/>
    <mergeCell ref="A4:I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34" sqref="A134:IV134"/>
    </sheetView>
  </sheetViews>
  <sheetFormatPr defaultColWidth="9.140625" defaultRowHeight="12.75"/>
  <cols>
    <col min="1" max="1" width="7.00390625" style="182" customWidth="1"/>
    <col min="2" max="2" width="11.00390625" style="182" customWidth="1"/>
    <col min="3" max="3" width="11.28125" style="182" customWidth="1"/>
    <col min="4" max="4" width="27.00390625" style="182" customWidth="1"/>
    <col min="5" max="5" width="11.140625" style="182" customWidth="1"/>
    <col min="6" max="16384" width="9.140625" style="182" customWidth="1"/>
  </cols>
  <sheetData>
    <row r="1" spans="1:4" ht="15">
      <c r="A1" s="181" t="s">
        <v>909</v>
      </c>
      <c r="B1" s="181" t="s">
        <v>910</v>
      </c>
      <c r="C1" s="181" t="s">
        <v>911</v>
      </c>
      <c r="D1" s="181" t="s">
        <v>912</v>
      </c>
    </row>
    <row r="2" spans="1:5" ht="15">
      <c r="A2" s="183">
        <v>1</v>
      </c>
      <c r="B2" s="184" t="s">
        <v>929</v>
      </c>
      <c r="C2" s="183" t="s">
        <v>929</v>
      </c>
      <c r="D2" s="185" t="s">
        <v>1373</v>
      </c>
      <c r="E2" s="182">
        <f>IF(VLOOKUP(A2,Startlist!B:C,2,FALSE)=C2,"","ERINEV")</f>
      </c>
    </row>
    <row r="3" spans="1:5" ht="15">
      <c r="A3" s="183">
        <v>2</v>
      </c>
      <c r="B3" s="184" t="s">
        <v>929</v>
      </c>
      <c r="C3" s="183" t="s">
        <v>929</v>
      </c>
      <c r="D3" s="185" t="s">
        <v>1503</v>
      </c>
      <c r="E3" s="182">
        <f>IF(VLOOKUP(A3,Startlist!B:C,2,FALSE)=C3,"","ERINEV")</f>
      </c>
    </row>
    <row r="4" spans="1:5" ht="15">
      <c r="A4" s="183">
        <v>3</v>
      </c>
      <c r="B4" s="184" t="s">
        <v>929</v>
      </c>
      <c r="C4" s="183" t="s">
        <v>929</v>
      </c>
      <c r="D4" s="185" t="s">
        <v>945</v>
      </c>
      <c r="E4" s="182">
        <f>IF(VLOOKUP(A4,Startlist!B:C,2,FALSE)=C4,"","ERINEV")</f>
      </c>
    </row>
    <row r="5" spans="1:5" ht="15">
      <c r="A5" s="183">
        <v>4</v>
      </c>
      <c r="B5" s="184" t="s">
        <v>929</v>
      </c>
      <c r="C5" s="183" t="s">
        <v>929</v>
      </c>
      <c r="D5" s="185" t="s">
        <v>946</v>
      </c>
      <c r="E5" s="182">
        <f>IF(VLOOKUP(A5,Startlist!B:C,2,FALSE)=C5,"","ERINEV")</f>
      </c>
    </row>
    <row r="6" spans="1:5" ht="15">
      <c r="A6" s="183">
        <v>6</v>
      </c>
      <c r="B6" s="184" t="s">
        <v>929</v>
      </c>
      <c r="C6" s="183" t="s">
        <v>929</v>
      </c>
      <c r="D6" s="185" t="s">
        <v>948</v>
      </c>
      <c r="E6" s="182">
        <f>IF(VLOOKUP(A6,Startlist!B:C,2,FALSE)=C6,"","ERINEV")</f>
      </c>
    </row>
    <row r="7" spans="1:5" ht="15">
      <c r="A7" s="183">
        <v>7</v>
      </c>
      <c r="B7" s="184" t="s">
        <v>929</v>
      </c>
      <c r="C7" s="183" t="s">
        <v>929</v>
      </c>
      <c r="D7" s="185" t="s">
        <v>952</v>
      </c>
      <c r="E7" s="182">
        <f>IF(VLOOKUP(A7,Startlist!B:C,2,FALSE)=C7,"","ERINEV")</f>
      </c>
    </row>
    <row r="8" spans="1:5" ht="15">
      <c r="A8" s="183">
        <v>8</v>
      </c>
      <c r="B8" s="184" t="s">
        <v>926</v>
      </c>
      <c r="C8" s="183" t="s">
        <v>926</v>
      </c>
      <c r="D8" s="185" t="s">
        <v>1200</v>
      </c>
      <c r="E8" s="182">
        <f>IF(VLOOKUP(A8,Startlist!B:C,2,FALSE)=C8,"","ERINEV")</f>
      </c>
    </row>
    <row r="9" spans="1:5" ht="15">
      <c r="A9" s="183">
        <v>9</v>
      </c>
      <c r="B9" s="184" t="s">
        <v>929</v>
      </c>
      <c r="C9" s="183" t="s">
        <v>929</v>
      </c>
      <c r="D9" s="185" t="s">
        <v>954</v>
      </c>
      <c r="E9" s="182">
        <f>IF(VLOOKUP(A9,Startlist!B:C,2,FALSE)=C9,"","ERINEV")</f>
      </c>
    </row>
    <row r="10" spans="1:5" ht="15">
      <c r="A10" s="183">
        <v>10</v>
      </c>
      <c r="B10" s="184" t="s">
        <v>929</v>
      </c>
      <c r="C10" s="183" t="s">
        <v>929</v>
      </c>
      <c r="D10" s="185" t="s">
        <v>1375</v>
      </c>
      <c r="E10" s="182">
        <f>IF(VLOOKUP(A10,Startlist!B:C,2,FALSE)=C10,"","ERINEV")</f>
      </c>
    </row>
    <row r="11" spans="1:5" ht="15">
      <c r="A11" s="183">
        <v>11</v>
      </c>
      <c r="B11" s="184" t="s">
        <v>929</v>
      </c>
      <c r="C11" s="183" t="s">
        <v>929</v>
      </c>
      <c r="D11" s="185" t="s">
        <v>1382</v>
      </c>
      <c r="E11" s="182">
        <f>IF(VLOOKUP(A11,Startlist!B:C,2,FALSE)=C11,"","ERINEV")</f>
      </c>
    </row>
    <row r="12" spans="1:5" ht="15">
      <c r="A12" s="183">
        <v>12</v>
      </c>
      <c r="B12" s="184" t="s">
        <v>929</v>
      </c>
      <c r="C12" s="183" t="s">
        <v>929</v>
      </c>
      <c r="D12" s="185" t="s">
        <v>1376</v>
      </c>
      <c r="E12" s="182">
        <f>IF(VLOOKUP(A12,Startlist!B:C,2,FALSE)=C12,"","ERINEV")</f>
      </c>
    </row>
    <row r="13" spans="1:5" ht="15">
      <c r="A13" s="183">
        <v>14</v>
      </c>
      <c r="B13" s="184" t="s">
        <v>929</v>
      </c>
      <c r="C13" s="183" t="s">
        <v>929</v>
      </c>
      <c r="D13" s="185" t="s">
        <v>1433</v>
      </c>
      <c r="E13" s="182">
        <f>IF(VLOOKUP(A13,Startlist!B:C,2,FALSE)=C13,"","ERINEV")</f>
      </c>
    </row>
    <row r="14" spans="1:5" ht="15">
      <c r="A14" s="183">
        <v>15</v>
      </c>
      <c r="B14" s="184" t="s">
        <v>929</v>
      </c>
      <c r="C14" s="183" t="s">
        <v>929</v>
      </c>
      <c r="D14" s="185" t="s">
        <v>1145</v>
      </c>
      <c r="E14" s="182">
        <f>IF(VLOOKUP(A14,Startlist!B:C,2,FALSE)=C14,"","ERINEV")</f>
      </c>
    </row>
    <row r="15" spans="1:5" ht="15">
      <c r="A15" s="183">
        <v>16</v>
      </c>
      <c r="B15" s="184" t="s">
        <v>929</v>
      </c>
      <c r="C15" s="183" t="s">
        <v>929</v>
      </c>
      <c r="D15" s="185" t="s">
        <v>1380</v>
      </c>
      <c r="E15" s="182">
        <f>IF(VLOOKUP(A15,Startlist!B:C,2,FALSE)=C15,"","ERINEV")</f>
      </c>
    </row>
    <row r="16" spans="1:5" ht="15">
      <c r="A16" s="183">
        <v>17</v>
      </c>
      <c r="B16" s="184" t="s">
        <v>929</v>
      </c>
      <c r="C16" s="183" t="s">
        <v>929</v>
      </c>
      <c r="D16" s="185" t="s">
        <v>1173</v>
      </c>
      <c r="E16" s="182">
        <f>IF(VLOOKUP(A16,Startlist!B:C,2,FALSE)=C16,"","ERINEV")</f>
      </c>
    </row>
    <row r="17" spans="1:5" ht="15">
      <c r="A17" s="183">
        <v>18</v>
      </c>
      <c r="B17" s="184" t="s">
        <v>929</v>
      </c>
      <c r="C17" s="183" t="s">
        <v>929</v>
      </c>
      <c r="D17" s="185" t="s">
        <v>1378</v>
      </c>
      <c r="E17" s="182">
        <f>IF(VLOOKUP(A17,Startlist!B:C,2,FALSE)=C17,"","ERINEV")</f>
      </c>
    </row>
    <row r="18" spans="1:5" ht="15">
      <c r="A18" s="183">
        <v>19</v>
      </c>
      <c r="B18" s="184" t="s">
        <v>929</v>
      </c>
      <c r="C18" s="183" t="s">
        <v>929</v>
      </c>
      <c r="D18" s="185" t="s">
        <v>1384</v>
      </c>
      <c r="E18" s="182">
        <f>IF(VLOOKUP(A18,Startlist!B:C,2,FALSE)=C18,"","ERINEV")</f>
      </c>
    </row>
    <row r="19" spans="1:5" ht="15">
      <c r="A19" s="183">
        <v>20</v>
      </c>
      <c r="B19" s="184" t="s">
        <v>929</v>
      </c>
      <c r="C19" s="183" t="s">
        <v>929</v>
      </c>
      <c r="D19" s="185" t="s">
        <v>1431</v>
      </c>
      <c r="E19" s="182">
        <f>IF(VLOOKUP(A19,Startlist!B:C,2,FALSE)=C19,"","ERINEV")</f>
      </c>
    </row>
    <row r="20" spans="1:5" ht="15">
      <c r="A20" s="183">
        <v>21</v>
      </c>
      <c r="B20" s="184" t="s">
        <v>929</v>
      </c>
      <c r="C20" s="183" t="s">
        <v>929</v>
      </c>
      <c r="D20" s="185" t="s">
        <v>1389</v>
      </c>
      <c r="E20" s="182">
        <f>IF(VLOOKUP(A20,Startlist!B:C,2,FALSE)=C20,"","ERINEV")</f>
      </c>
    </row>
    <row r="21" spans="1:5" ht="15">
      <c r="A21" s="183">
        <v>22</v>
      </c>
      <c r="B21" s="184" t="s">
        <v>929</v>
      </c>
      <c r="C21" s="183" t="s">
        <v>929</v>
      </c>
      <c r="D21" s="185" t="s">
        <v>1386</v>
      </c>
      <c r="E21" s="182">
        <f>IF(VLOOKUP(A21,Startlist!B:C,2,FALSE)=C21,"","ERINEV")</f>
      </c>
    </row>
    <row r="22" spans="1:5" ht="15">
      <c r="A22" s="183">
        <v>23</v>
      </c>
      <c r="B22" s="184" t="s">
        <v>929</v>
      </c>
      <c r="C22" s="183" t="s">
        <v>929</v>
      </c>
      <c r="D22" s="185" t="s">
        <v>1147</v>
      </c>
      <c r="E22" s="182">
        <f>IF(VLOOKUP(A22,Startlist!B:C,2,FALSE)=C22,"","ERINEV")</f>
      </c>
    </row>
    <row r="23" spans="1:5" ht="15">
      <c r="A23" s="183">
        <v>24</v>
      </c>
      <c r="B23" s="184" t="s">
        <v>929</v>
      </c>
      <c r="C23" s="183" t="s">
        <v>929</v>
      </c>
      <c r="D23" s="185" t="s">
        <v>1150</v>
      </c>
      <c r="E23" s="182">
        <f>IF(VLOOKUP(A23,Startlist!B:C,2,FALSE)=C23,"","ERINEV")</f>
      </c>
    </row>
    <row r="24" spans="1:5" ht="15">
      <c r="A24" s="183">
        <v>25</v>
      </c>
      <c r="B24" s="184" t="s">
        <v>929</v>
      </c>
      <c r="C24" s="183" t="s">
        <v>929</v>
      </c>
      <c r="D24" s="185" t="s">
        <v>961</v>
      </c>
      <c r="E24" s="182">
        <f>IF(VLOOKUP(A24,Startlist!B:C,2,FALSE)=C24,"","ERINEV")</f>
      </c>
    </row>
    <row r="25" spans="1:5" ht="15">
      <c r="A25" s="183">
        <v>26</v>
      </c>
      <c r="B25" s="184" t="s">
        <v>929</v>
      </c>
      <c r="C25" s="183" t="s">
        <v>929</v>
      </c>
      <c r="D25" s="185" t="s">
        <v>1391</v>
      </c>
      <c r="E25" s="182">
        <f>IF(VLOOKUP(A25,Startlist!B:C,2,FALSE)=C25,"","ERINEV")</f>
      </c>
    </row>
    <row r="26" spans="1:5" ht="15">
      <c r="A26" s="183">
        <v>27</v>
      </c>
      <c r="B26" s="184" t="s">
        <v>929</v>
      </c>
      <c r="C26" s="183" t="s">
        <v>929</v>
      </c>
      <c r="D26" s="185" t="s">
        <v>1388</v>
      </c>
      <c r="E26" s="182">
        <f>IF(VLOOKUP(A26,Startlist!B:C,2,FALSE)=C26,"","ERINEV")</f>
      </c>
    </row>
    <row r="27" spans="1:5" ht="15">
      <c r="A27" s="183">
        <v>28</v>
      </c>
      <c r="B27" s="184" t="s">
        <v>929</v>
      </c>
      <c r="C27" s="183" t="s">
        <v>929</v>
      </c>
      <c r="D27" s="185" t="s">
        <v>1144</v>
      </c>
      <c r="E27" s="182">
        <f>IF(VLOOKUP(A27,Startlist!B:C,2,FALSE)=C27,"","ERINEV")</f>
      </c>
    </row>
    <row r="28" spans="1:5" ht="15">
      <c r="A28" s="183">
        <v>29</v>
      </c>
      <c r="B28" s="184" t="s">
        <v>926</v>
      </c>
      <c r="C28" s="183" t="s">
        <v>926</v>
      </c>
      <c r="D28" s="185" t="s">
        <v>898</v>
      </c>
      <c r="E28" s="182">
        <f>IF(VLOOKUP(A28,Startlist!B:C,2,FALSE)=C28,"","ERINEV")</f>
      </c>
    </row>
    <row r="29" spans="1:5" ht="15">
      <c r="A29" s="183">
        <v>30</v>
      </c>
      <c r="B29" s="184" t="s">
        <v>929</v>
      </c>
      <c r="C29" s="183" t="s">
        <v>929</v>
      </c>
      <c r="D29" s="185" t="s">
        <v>967</v>
      </c>
      <c r="E29" s="182">
        <f>IF(VLOOKUP(A29,Startlist!B:C,2,FALSE)=C29,"","ERINEV")</f>
      </c>
    </row>
    <row r="30" spans="1:5" ht="15">
      <c r="A30" s="186">
        <v>31</v>
      </c>
      <c r="B30" s="184" t="s">
        <v>926</v>
      </c>
      <c r="C30" s="183" t="s">
        <v>926</v>
      </c>
      <c r="D30" s="185" t="s">
        <v>1392</v>
      </c>
      <c r="E30" s="182">
        <f>IF(VLOOKUP(A30,Startlist!B:C,2,FALSE)=C30,"","ERINEV")</f>
      </c>
    </row>
    <row r="31" spans="1:5" ht="15">
      <c r="A31" s="183">
        <v>32</v>
      </c>
      <c r="B31" s="184" t="s">
        <v>926</v>
      </c>
      <c r="C31" s="183" t="s">
        <v>926</v>
      </c>
      <c r="D31" s="185" t="s">
        <v>1395</v>
      </c>
      <c r="E31" s="182">
        <f>IF(VLOOKUP(A31,Startlist!B:C,2,FALSE)=C31,"","ERINEV")</f>
      </c>
    </row>
    <row r="32" spans="1:5" ht="15">
      <c r="A32" s="183">
        <v>33</v>
      </c>
      <c r="B32" s="184" t="s">
        <v>926</v>
      </c>
      <c r="C32" s="183" t="s">
        <v>926</v>
      </c>
      <c r="D32" s="185" t="s">
        <v>969</v>
      </c>
      <c r="E32" s="182">
        <f>IF(VLOOKUP(A32,Startlist!B:C,2,FALSE)=C32,"","ERINEV")</f>
      </c>
    </row>
    <row r="33" spans="1:5" ht="15">
      <c r="A33" s="183">
        <v>34</v>
      </c>
      <c r="B33" s="184" t="s">
        <v>929</v>
      </c>
      <c r="C33" s="183" t="s">
        <v>929</v>
      </c>
      <c r="D33" s="185" t="s">
        <v>1394</v>
      </c>
      <c r="E33" s="182">
        <f>IF(VLOOKUP(A33,Startlist!B:C,2,FALSE)=C33,"","ERINEV")</f>
      </c>
    </row>
    <row r="34" spans="1:5" ht="15">
      <c r="A34" s="183">
        <v>35</v>
      </c>
      <c r="B34" s="184" t="s">
        <v>926</v>
      </c>
      <c r="C34" s="183" t="s">
        <v>926</v>
      </c>
      <c r="D34" s="185" t="s">
        <v>1439</v>
      </c>
      <c r="E34" s="182">
        <f>IF(VLOOKUP(A34,Startlist!B:C,2,FALSE)=C34,"","ERINEV")</f>
      </c>
    </row>
    <row r="35" spans="1:5" ht="15">
      <c r="A35" s="183">
        <v>36</v>
      </c>
      <c r="B35" s="184" t="s">
        <v>926</v>
      </c>
      <c r="C35" s="183" t="s">
        <v>926</v>
      </c>
      <c r="D35" s="185" t="s">
        <v>902</v>
      </c>
      <c r="E35" s="182">
        <f>IF(VLOOKUP(A35,Startlist!B:C,2,FALSE)=C35,"","ERINEV")</f>
      </c>
    </row>
    <row r="36" spans="1:5" ht="15">
      <c r="A36" s="183">
        <v>37</v>
      </c>
      <c r="B36" s="184" t="s">
        <v>929</v>
      </c>
      <c r="C36" s="183" t="s">
        <v>929</v>
      </c>
      <c r="D36" s="185" t="s">
        <v>1209</v>
      </c>
      <c r="E36" s="182">
        <f>IF(VLOOKUP(A36,Startlist!B:C,2,FALSE)=C36,"","ERINEV")</f>
      </c>
    </row>
    <row r="37" spans="1:5" ht="15">
      <c r="A37" s="183">
        <v>38</v>
      </c>
      <c r="B37" s="184" t="s">
        <v>926</v>
      </c>
      <c r="C37" s="183" t="s">
        <v>926</v>
      </c>
      <c r="D37" s="185" t="s">
        <v>1146</v>
      </c>
      <c r="E37" s="182">
        <f>IF(VLOOKUP(A37,Startlist!B:C,2,FALSE)=C37,"","ERINEV")</f>
      </c>
    </row>
    <row r="38" spans="1:5" ht="15">
      <c r="A38" s="183">
        <v>39</v>
      </c>
      <c r="B38" s="184" t="s">
        <v>925</v>
      </c>
      <c r="C38" s="183" t="s">
        <v>925</v>
      </c>
      <c r="D38" s="185" t="s">
        <v>1441</v>
      </c>
      <c r="E38" s="182">
        <f>IF(VLOOKUP(A38,Startlist!B:C,2,FALSE)=C38,"","ERINEV")</f>
      </c>
    </row>
    <row r="39" spans="1:5" ht="15">
      <c r="A39" s="183">
        <v>40</v>
      </c>
      <c r="B39" s="184" t="s">
        <v>925</v>
      </c>
      <c r="C39" s="183" t="s">
        <v>925</v>
      </c>
      <c r="D39" s="185" t="s">
        <v>1493</v>
      </c>
      <c r="E39" s="182">
        <f>IF(VLOOKUP(A39,Startlist!B:C,2,FALSE)=C39,"","ERINEV")</f>
      </c>
    </row>
    <row r="40" spans="1:5" ht="15">
      <c r="A40" s="183">
        <v>41</v>
      </c>
      <c r="B40" s="184" t="s">
        <v>925</v>
      </c>
      <c r="C40" s="183" t="s">
        <v>925</v>
      </c>
      <c r="D40" s="185" t="s">
        <v>1467</v>
      </c>
      <c r="E40" s="182">
        <f>IF(VLOOKUP(A40,Startlist!B:C,2,FALSE)=C40,"","ERINEV")</f>
      </c>
    </row>
    <row r="41" spans="1:5" ht="15">
      <c r="A41" s="183">
        <v>42</v>
      </c>
      <c r="B41" s="184" t="s">
        <v>925</v>
      </c>
      <c r="C41" s="183" t="s">
        <v>925</v>
      </c>
      <c r="D41" s="185" t="s">
        <v>1151</v>
      </c>
      <c r="E41" s="182">
        <f>IF(VLOOKUP(A41,Startlist!B:C,2,FALSE)=C41,"","ERINEV")</f>
      </c>
    </row>
    <row r="42" spans="1:5" ht="15">
      <c r="A42" s="183">
        <v>43</v>
      </c>
      <c r="B42" s="184" t="s">
        <v>925</v>
      </c>
      <c r="C42" s="183" t="s">
        <v>925</v>
      </c>
      <c r="D42" s="185" t="s">
        <v>1429</v>
      </c>
      <c r="E42" s="182">
        <f>IF(VLOOKUP(A42,Startlist!B:C,2,FALSE)=C42,"","ERINEV")</f>
      </c>
    </row>
    <row r="43" spans="1:5" ht="15">
      <c r="A43" s="183">
        <v>44</v>
      </c>
      <c r="B43" s="184" t="s">
        <v>925</v>
      </c>
      <c r="C43" s="183" t="s">
        <v>925</v>
      </c>
      <c r="D43" s="185" t="s">
        <v>1496</v>
      </c>
      <c r="E43" s="182">
        <f>IF(VLOOKUP(A43,Startlist!B:C,2,FALSE)=C43,"","ERINEV")</f>
      </c>
    </row>
    <row r="44" spans="1:5" ht="15">
      <c r="A44" s="183">
        <v>45</v>
      </c>
      <c r="B44" s="184" t="s">
        <v>925</v>
      </c>
      <c r="C44" s="183" t="s">
        <v>925</v>
      </c>
      <c r="D44" s="185" t="s">
        <v>1236</v>
      </c>
      <c r="E44" s="182">
        <f>IF(VLOOKUP(A44,Startlist!B:C,2,FALSE)=C44,"","ERINEV")</f>
      </c>
    </row>
    <row r="45" spans="1:5" ht="15">
      <c r="A45" s="183">
        <v>46</v>
      </c>
      <c r="B45" s="184" t="s">
        <v>914</v>
      </c>
      <c r="C45" s="183" t="s">
        <v>903</v>
      </c>
      <c r="D45" s="185" t="s">
        <v>1504</v>
      </c>
      <c r="E45" s="182">
        <f>IF(VLOOKUP(A45,Startlist!B:C,2,FALSE)=C45,"","ERINEV")</f>
      </c>
    </row>
    <row r="46" spans="1:5" ht="15">
      <c r="A46" s="183">
        <v>47</v>
      </c>
      <c r="B46" s="184" t="s">
        <v>914</v>
      </c>
      <c r="C46" s="183" t="s">
        <v>903</v>
      </c>
      <c r="D46" s="185" t="s">
        <v>1358</v>
      </c>
      <c r="E46" s="182">
        <f>IF(VLOOKUP(A46,Startlist!B:C,2,FALSE)=C46,"","ERINEV")</f>
      </c>
    </row>
    <row r="47" spans="1:5" ht="15">
      <c r="A47" s="183">
        <v>48</v>
      </c>
      <c r="B47" s="184" t="s">
        <v>913</v>
      </c>
      <c r="C47" s="183" t="s">
        <v>905</v>
      </c>
      <c r="D47" s="185" t="s">
        <v>1445</v>
      </c>
      <c r="E47" s="182">
        <f>IF(VLOOKUP(A47,Startlist!B:C,2,FALSE)=C47,"","ERINEV")</f>
      </c>
    </row>
    <row r="48" spans="1:5" ht="15">
      <c r="A48" s="183">
        <v>49</v>
      </c>
      <c r="B48" s="184" t="s">
        <v>915</v>
      </c>
      <c r="C48" s="183" t="s">
        <v>904</v>
      </c>
      <c r="D48" s="185" t="s">
        <v>1443</v>
      </c>
      <c r="E48" s="182">
        <f>IF(VLOOKUP(A48,Startlist!B:C,2,FALSE)=C48,"","ERINEV")</f>
      </c>
    </row>
    <row r="49" spans="1:5" ht="15">
      <c r="A49" s="183">
        <v>50</v>
      </c>
      <c r="B49" s="184" t="s">
        <v>914</v>
      </c>
      <c r="C49" s="183" t="s">
        <v>903</v>
      </c>
      <c r="D49" s="185" t="s">
        <v>1398</v>
      </c>
      <c r="E49" s="182">
        <f>IF(VLOOKUP(A49,Startlist!B:C,2,FALSE)=C49,"","ERINEV")</f>
      </c>
    </row>
    <row r="50" spans="1:5" ht="15">
      <c r="A50" s="183">
        <v>51</v>
      </c>
      <c r="B50" s="184" t="s">
        <v>915</v>
      </c>
      <c r="C50" s="183" t="s">
        <v>904</v>
      </c>
      <c r="D50" s="185" t="s">
        <v>1449</v>
      </c>
      <c r="E50" s="182">
        <f>IF(VLOOKUP(A50,Startlist!B:C,2,FALSE)=C50,"","ERINEV")</f>
      </c>
    </row>
    <row r="51" spans="1:5" ht="15">
      <c r="A51" s="183">
        <v>52</v>
      </c>
      <c r="B51" s="184" t="s">
        <v>914</v>
      </c>
      <c r="C51" s="183" t="s">
        <v>903</v>
      </c>
      <c r="D51" s="185" t="s">
        <v>1447</v>
      </c>
      <c r="E51" s="182">
        <f>IF(VLOOKUP(A51,Startlist!B:C,2,FALSE)=C51,"","ERINEV")</f>
      </c>
    </row>
    <row r="52" spans="1:5" ht="15">
      <c r="A52" s="183">
        <v>53</v>
      </c>
      <c r="B52" s="184" t="s">
        <v>925</v>
      </c>
      <c r="C52" s="183" t="s">
        <v>925</v>
      </c>
      <c r="D52" s="185" t="s">
        <v>1154</v>
      </c>
      <c r="E52" s="182">
        <f>IF(VLOOKUP(A52,Startlist!B:C,2,FALSE)=C52,"","ERINEV")</f>
      </c>
    </row>
    <row r="53" spans="1:5" ht="15">
      <c r="A53" s="183">
        <v>54</v>
      </c>
      <c r="B53" s="184" t="s">
        <v>913</v>
      </c>
      <c r="C53" s="183" t="s">
        <v>905</v>
      </c>
      <c r="D53" s="185" t="s">
        <v>979</v>
      </c>
      <c r="E53" s="182">
        <f>IF(VLOOKUP(A53,Startlist!B:C,2,FALSE)=C53,"","ERINEV")</f>
      </c>
    </row>
    <row r="54" spans="1:5" ht="15">
      <c r="A54" s="183">
        <v>55</v>
      </c>
      <c r="B54" s="184" t="s">
        <v>925</v>
      </c>
      <c r="C54" s="183" t="s">
        <v>925</v>
      </c>
      <c r="D54" s="185" t="s">
        <v>1150</v>
      </c>
      <c r="E54" s="182">
        <f>IF(VLOOKUP(A54,Startlist!B:C,2,FALSE)=C54,"","ERINEV")</f>
      </c>
    </row>
    <row r="55" spans="1:5" ht="15">
      <c r="A55" s="183">
        <v>57</v>
      </c>
      <c r="B55" s="184" t="s">
        <v>925</v>
      </c>
      <c r="C55" s="183" t="s">
        <v>925</v>
      </c>
      <c r="D55" s="185" t="s">
        <v>1153</v>
      </c>
      <c r="E55" s="182">
        <f>IF(VLOOKUP(A55,Startlist!B:C,2,FALSE)=C55,"","ERINEV")</f>
      </c>
    </row>
    <row r="56" spans="1:5" ht="15">
      <c r="A56" s="183">
        <v>58</v>
      </c>
      <c r="B56" s="184" t="s">
        <v>914</v>
      </c>
      <c r="C56" s="183" t="s">
        <v>903</v>
      </c>
      <c r="D56" s="185" t="s">
        <v>1227</v>
      </c>
      <c r="E56" s="182">
        <f>IF(VLOOKUP(A56,Startlist!B:C,2,FALSE)=C56,"","ERINEV")</f>
      </c>
    </row>
    <row r="57" spans="1:5" ht="15">
      <c r="A57" s="183">
        <v>59</v>
      </c>
      <c r="B57" s="184" t="s">
        <v>913</v>
      </c>
      <c r="C57" s="183" t="s">
        <v>905</v>
      </c>
      <c r="D57" s="185" t="s">
        <v>1401</v>
      </c>
      <c r="E57" s="182">
        <f>IF(VLOOKUP(A57,Startlist!B:C,2,FALSE)=C57,"","ERINEV")</f>
      </c>
    </row>
    <row r="58" spans="1:5" ht="15">
      <c r="A58" s="183">
        <v>60</v>
      </c>
      <c r="B58" s="184" t="s">
        <v>914</v>
      </c>
      <c r="C58" s="183" t="s">
        <v>903</v>
      </c>
      <c r="D58" s="185" t="s">
        <v>899</v>
      </c>
      <c r="E58" s="182">
        <f>IF(VLOOKUP(A58,Startlist!B:C,2,FALSE)=C58,"","ERINEV")</f>
      </c>
    </row>
    <row r="59" spans="1:5" ht="15">
      <c r="A59" s="183">
        <v>61</v>
      </c>
      <c r="B59" s="184" t="s">
        <v>914</v>
      </c>
      <c r="C59" s="183" t="s">
        <v>903</v>
      </c>
      <c r="D59" s="185" t="s">
        <v>1403</v>
      </c>
      <c r="E59" s="182">
        <f>IF(VLOOKUP(A59,Startlist!B:C,2,FALSE)=C59,"","ERINEV")</f>
      </c>
    </row>
    <row r="60" spans="1:5" ht="15">
      <c r="A60" s="183">
        <v>62</v>
      </c>
      <c r="B60" s="184" t="s">
        <v>915</v>
      </c>
      <c r="C60" s="183" t="s">
        <v>904</v>
      </c>
      <c r="D60" s="185" t="s">
        <v>1148</v>
      </c>
      <c r="E60" s="182">
        <f>IF(VLOOKUP(A60,Startlist!B:C,2,FALSE)=C60,"","ERINEV")</f>
      </c>
    </row>
    <row r="61" spans="1:5" ht="15">
      <c r="A61" s="183">
        <v>63</v>
      </c>
      <c r="B61" s="184" t="s">
        <v>915</v>
      </c>
      <c r="C61" s="183" t="s">
        <v>904</v>
      </c>
      <c r="D61" s="185" t="s">
        <v>985</v>
      </c>
      <c r="E61" s="182">
        <f>IF(VLOOKUP(A61,Startlist!B:C,2,FALSE)=C61,"","ERINEV")</f>
      </c>
    </row>
    <row r="62" spans="1:5" ht="15">
      <c r="A62" s="183">
        <v>64</v>
      </c>
      <c r="B62" s="184" t="s">
        <v>914</v>
      </c>
      <c r="C62" s="183" t="s">
        <v>903</v>
      </c>
      <c r="D62" s="185" t="s">
        <v>1355</v>
      </c>
      <c r="E62" s="182">
        <f>IF(VLOOKUP(A62,Startlist!B:C,2,FALSE)=C62,"","ERINEV")</f>
      </c>
    </row>
    <row r="63" spans="1:5" ht="15">
      <c r="A63" s="183">
        <v>65</v>
      </c>
      <c r="B63" s="184" t="s">
        <v>914</v>
      </c>
      <c r="C63" s="183" t="s">
        <v>903</v>
      </c>
      <c r="D63" s="185" t="s">
        <v>1158</v>
      </c>
      <c r="E63" s="182">
        <f>IF(VLOOKUP(A63,Startlist!B:C,2,FALSE)=C63,"","ERINEV")</f>
      </c>
    </row>
    <row r="64" spans="1:5" ht="15">
      <c r="A64" s="183">
        <v>66</v>
      </c>
      <c r="B64" s="184" t="s">
        <v>913</v>
      </c>
      <c r="C64" s="183" t="s">
        <v>905</v>
      </c>
      <c r="D64" s="185" t="s">
        <v>988</v>
      </c>
      <c r="E64" s="182">
        <f>IF(VLOOKUP(A64,Startlist!B:C,2,FALSE)=C64,"","ERINEV")</f>
      </c>
    </row>
    <row r="65" spans="1:5" ht="15">
      <c r="A65" s="183">
        <v>67</v>
      </c>
      <c r="B65" s="184" t="s">
        <v>916</v>
      </c>
      <c r="C65" s="183" t="s">
        <v>906</v>
      </c>
      <c r="D65" s="185" t="s">
        <v>1404</v>
      </c>
      <c r="E65" s="182">
        <f>IF(VLOOKUP(A65,Startlist!B:C,2,FALSE)=C65,"","ERINEV")</f>
      </c>
    </row>
    <row r="66" spans="1:5" ht="15">
      <c r="A66" s="183">
        <v>68</v>
      </c>
      <c r="B66" s="184" t="s">
        <v>916</v>
      </c>
      <c r="C66" s="183" t="s">
        <v>906</v>
      </c>
      <c r="D66" s="185" t="s">
        <v>908</v>
      </c>
      <c r="E66" s="182">
        <f>IF(VLOOKUP(A66,Startlist!B:C,2,FALSE)=C66,"","ERINEV")</f>
      </c>
    </row>
    <row r="67" spans="1:5" ht="15">
      <c r="A67" s="183">
        <v>69</v>
      </c>
      <c r="B67" s="184" t="s">
        <v>915</v>
      </c>
      <c r="C67" s="183" t="s">
        <v>904</v>
      </c>
      <c r="D67" s="185" t="s">
        <v>907</v>
      </c>
      <c r="E67" s="182">
        <f>IF(VLOOKUP(A67,Startlist!B:C,2,FALSE)=C67,"","ERINEV")</f>
      </c>
    </row>
    <row r="68" spans="1:5" ht="15">
      <c r="A68" s="183">
        <v>70</v>
      </c>
      <c r="B68" s="184" t="s">
        <v>914</v>
      </c>
      <c r="C68" s="183" t="s">
        <v>903</v>
      </c>
      <c r="D68" s="185" t="s">
        <v>1408</v>
      </c>
      <c r="E68" s="182">
        <f>IF(VLOOKUP(A68,Startlist!B:C,2,FALSE)=C68,"","ERINEV")</f>
      </c>
    </row>
    <row r="69" spans="1:5" ht="15">
      <c r="A69" s="183">
        <v>71</v>
      </c>
      <c r="B69" s="184" t="s">
        <v>928</v>
      </c>
      <c r="C69" s="183" t="s">
        <v>928</v>
      </c>
      <c r="D69" s="185" t="s">
        <v>991</v>
      </c>
      <c r="E69" s="182">
        <f>IF(VLOOKUP(A69,Startlist!B:C,2,FALSE)=C69,"","ERINEV")</f>
      </c>
    </row>
    <row r="70" spans="1:5" ht="15">
      <c r="A70" s="183">
        <v>72</v>
      </c>
      <c r="B70" s="184" t="s">
        <v>913</v>
      </c>
      <c r="C70" s="183" t="s">
        <v>905</v>
      </c>
      <c r="D70" s="185" t="s">
        <v>1487</v>
      </c>
      <c r="E70" s="182">
        <f>IF(VLOOKUP(A70,Startlist!B:C,2,FALSE)=C70,"","ERINEV")</f>
      </c>
    </row>
    <row r="71" spans="1:5" ht="15">
      <c r="A71" s="183">
        <v>73</v>
      </c>
      <c r="B71" s="184" t="s">
        <v>913</v>
      </c>
      <c r="C71" s="183" t="s">
        <v>905</v>
      </c>
      <c r="D71" s="185" t="s">
        <v>995</v>
      </c>
      <c r="E71" s="182">
        <f>IF(VLOOKUP(A71,Startlist!B:C,2,FALSE)=C71,"","ERINEV")</f>
      </c>
    </row>
    <row r="72" spans="1:5" ht="15">
      <c r="A72" s="183">
        <v>74</v>
      </c>
      <c r="B72" s="184" t="s">
        <v>914</v>
      </c>
      <c r="C72" s="183" t="s">
        <v>903</v>
      </c>
      <c r="D72" s="185" t="s">
        <v>1454</v>
      </c>
      <c r="E72" s="182">
        <f>IF(VLOOKUP(A72,Startlist!B:C,2,FALSE)=C72,"","ERINEV")</f>
      </c>
    </row>
    <row r="73" spans="1:5" ht="15">
      <c r="A73" s="183">
        <v>75</v>
      </c>
      <c r="B73" s="184" t="s">
        <v>928</v>
      </c>
      <c r="C73" s="183" t="s">
        <v>928</v>
      </c>
      <c r="D73" s="185" t="s">
        <v>1500</v>
      </c>
      <c r="E73" s="182">
        <f>IF(VLOOKUP(A73,Startlist!B:C,2,FALSE)=C73,"","ERINEV")</f>
      </c>
    </row>
    <row r="74" spans="1:5" ht="15">
      <c r="A74" s="183">
        <v>76</v>
      </c>
      <c r="B74" s="184" t="s">
        <v>916</v>
      </c>
      <c r="C74" s="183" t="s">
        <v>906</v>
      </c>
      <c r="D74" s="185" t="s">
        <v>1411</v>
      </c>
      <c r="E74" s="182">
        <f>IF(VLOOKUP(A74,Startlist!B:C,2,FALSE)=C74,"","ERINEV")</f>
      </c>
    </row>
    <row r="75" spans="1:5" ht="15">
      <c r="A75" s="183">
        <v>77</v>
      </c>
      <c r="B75" s="184" t="s">
        <v>913</v>
      </c>
      <c r="C75" s="183" t="s">
        <v>905</v>
      </c>
      <c r="D75" s="185" t="s">
        <v>1152</v>
      </c>
      <c r="E75" s="182">
        <f>IF(VLOOKUP(A75,Startlist!B:C,2,FALSE)=C75,"","ERINEV")</f>
      </c>
    </row>
    <row r="76" spans="1:5" ht="15">
      <c r="A76" s="183">
        <v>78</v>
      </c>
      <c r="B76" s="184" t="s">
        <v>914</v>
      </c>
      <c r="C76" s="183" t="s">
        <v>903</v>
      </c>
      <c r="D76" s="185" t="s">
        <v>1455</v>
      </c>
      <c r="E76" s="182">
        <f>IF(VLOOKUP(A76,Startlist!B:C,2,FALSE)=C76,"","ERINEV")</f>
      </c>
    </row>
    <row r="77" spans="1:5" ht="15">
      <c r="A77" s="183">
        <v>79</v>
      </c>
      <c r="B77" s="184" t="s">
        <v>915</v>
      </c>
      <c r="C77" s="183" t="s">
        <v>904</v>
      </c>
      <c r="D77" s="185" t="s">
        <v>1366</v>
      </c>
      <c r="E77" s="182">
        <f>IF(VLOOKUP(A77,Startlist!B:C,2,FALSE)=C77,"","ERINEV")</f>
      </c>
    </row>
    <row r="78" spans="1:5" ht="15">
      <c r="A78" s="183">
        <v>80</v>
      </c>
      <c r="B78" s="184" t="s">
        <v>928</v>
      </c>
      <c r="C78" s="183" t="s">
        <v>928</v>
      </c>
      <c r="D78" s="185" t="s">
        <v>1477</v>
      </c>
      <c r="E78" s="182">
        <f>IF(VLOOKUP(A78,Startlist!B:C,2,FALSE)=C78,"","ERINEV")</f>
      </c>
    </row>
    <row r="79" spans="1:5" ht="15">
      <c r="A79" s="183">
        <v>81</v>
      </c>
      <c r="B79" s="184" t="s">
        <v>914</v>
      </c>
      <c r="C79" s="183" t="s">
        <v>903</v>
      </c>
      <c r="D79" s="185" t="s">
        <v>1001</v>
      </c>
      <c r="E79" s="182">
        <f>IF(VLOOKUP(A79,Startlist!B:C,2,FALSE)=C79,"","ERINEV")</f>
      </c>
    </row>
    <row r="80" spans="1:5" ht="15">
      <c r="A80" s="183">
        <v>82</v>
      </c>
      <c r="B80" s="184" t="s">
        <v>915</v>
      </c>
      <c r="C80" s="183" t="s">
        <v>904</v>
      </c>
      <c r="D80" s="185" t="s">
        <v>1280</v>
      </c>
      <c r="E80" s="182">
        <f>IF(VLOOKUP(A80,Startlist!B:C,2,FALSE)=C80,"","ERINEV")</f>
      </c>
    </row>
    <row r="81" spans="1:5" ht="15">
      <c r="A81" s="183">
        <v>83</v>
      </c>
      <c r="B81" s="184" t="s">
        <v>916</v>
      </c>
      <c r="C81" s="183" t="s">
        <v>906</v>
      </c>
      <c r="D81" s="185" t="s">
        <v>1155</v>
      </c>
      <c r="E81" s="182">
        <f>IF(VLOOKUP(A81,Startlist!B:C,2,FALSE)=C81,"","ERINEV")</f>
      </c>
    </row>
    <row r="82" spans="1:5" ht="15">
      <c r="A82" s="183">
        <v>84</v>
      </c>
      <c r="B82" s="184" t="s">
        <v>915</v>
      </c>
      <c r="C82" s="183" t="s">
        <v>904</v>
      </c>
      <c r="D82" s="185" t="s">
        <v>1481</v>
      </c>
      <c r="E82" s="182">
        <f>IF(VLOOKUP(A82,Startlist!B:C,2,FALSE)=C82,"","ERINEV")</f>
      </c>
    </row>
    <row r="83" spans="1:5" ht="15">
      <c r="A83" s="183">
        <v>85</v>
      </c>
      <c r="B83" s="184" t="s">
        <v>917</v>
      </c>
      <c r="C83" s="183" t="s">
        <v>927</v>
      </c>
      <c r="D83" s="185" t="s">
        <v>1412</v>
      </c>
      <c r="E83" s="182">
        <f>IF(VLOOKUP(A83,Startlist!B:C,2,FALSE)=C83,"","ERINEV")</f>
      </c>
    </row>
    <row r="84" spans="1:5" ht="15">
      <c r="A84" s="183">
        <v>86</v>
      </c>
      <c r="B84" s="184" t="s">
        <v>915</v>
      </c>
      <c r="C84" s="183" t="s">
        <v>904</v>
      </c>
      <c r="D84" s="185" t="s">
        <v>1009</v>
      </c>
      <c r="E84" s="182">
        <f>IF(VLOOKUP(A84,Startlist!B:C,2,FALSE)=C84,"","ERINEV")</f>
      </c>
    </row>
    <row r="85" spans="1:5" ht="15">
      <c r="A85" s="183">
        <v>87</v>
      </c>
      <c r="B85" s="184" t="s">
        <v>917</v>
      </c>
      <c r="C85" s="183" t="s">
        <v>927</v>
      </c>
      <c r="D85" s="185" t="s">
        <v>1159</v>
      </c>
      <c r="E85" s="182">
        <f>IF(VLOOKUP(A85,Startlist!B:C,2,FALSE)=C85,"","ERINEV")</f>
      </c>
    </row>
    <row r="86" spans="1:5" ht="15">
      <c r="A86" s="183">
        <v>89</v>
      </c>
      <c r="B86" s="184" t="s">
        <v>916</v>
      </c>
      <c r="C86" s="183" t="s">
        <v>906</v>
      </c>
      <c r="D86" s="185" t="s">
        <v>1452</v>
      </c>
      <c r="E86" s="182">
        <f>IF(VLOOKUP(A86,Startlist!B:C,2,FALSE)=C86,"","ERINEV")</f>
      </c>
    </row>
    <row r="87" spans="1:5" ht="15">
      <c r="A87" s="183">
        <v>90</v>
      </c>
      <c r="B87" s="184" t="s">
        <v>914</v>
      </c>
      <c r="C87" s="183" t="s">
        <v>903</v>
      </c>
      <c r="D87" s="185" t="s">
        <v>1423</v>
      </c>
      <c r="E87" s="182">
        <f>IF(VLOOKUP(A87,Startlist!B:C,2,FALSE)=C87,"","ERINEV")</f>
      </c>
    </row>
    <row r="88" spans="1:5" ht="15">
      <c r="A88" s="183">
        <v>91</v>
      </c>
      <c r="B88" s="184" t="s">
        <v>915</v>
      </c>
      <c r="C88" s="183" t="s">
        <v>904</v>
      </c>
      <c r="D88" s="185" t="s">
        <v>1013</v>
      </c>
      <c r="E88" s="182">
        <f>IF(VLOOKUP(A88,Startlist!B:C,2,FALSE)=C88,"","ERINEV")</f>
      </c>
    </row>
    <row r="89" spans="1:5" ht="15">
      <c r="A89" s="183">
        <v>92</v>
      </c>
      <c r="B89" s="184" t="s">
        <v>914</v>
      </c>
      <c r="C89" s="183" t="s">
        <v>903</v>
      </c>
      <c r="D89" s="185" t="s">
        <v>1425</v>
      </c>
      <c r="E89" s="182">
        <f>IF(VLOOKUP(A89,Startlist!B:C,2,FALSE)=C89,"","ERINEV")</f>
      </c>
    </row>
    <row r="90" spans="1:5" ht="15">
      <c r="A90" s="183">
        <v>93</v>
      </c>
      <c r="B90" s="184" t="s">
        <v>913</v>
      </c>
      <c r="C90" s="183" t="s">
        <v>905</v>
      </c>
      <c r="D90" s="185" t="s">
        <v>1488</v>
      </c>
      <c r="E90" s="182">
        <f>IF(VLOOKUP(A90,Startlist!B:C,2,FALSE)=C90,"","ERINEV")</f>
      </c>
    </row>
    <row r="91" spans="1:5" ht="15">
      <c r="A91" s="183">
        <v>94</v>
      </c>
      <c r="B91" s="184" t="s">
        <v>913</v>
      </c>
      <c r="C91" s="183" t="s">
        <v>905</v>
      </c>
      <c r="D91" s="185" t="s">
        <v>1418</v>
      </c>
      <c r="E91" s="182">
        <f>IF(VLOOKUP(A91,Startlist!B:C,2,FALSE)=C91,"","ERINEV")</f>
      </c>
    </row>
    <row r="92" spans="1:5" ht="15">
      <c r="A92" s="183">
        <v>95</v>
      </c>
      <c r="B92" s="184" t="s">
        <v>928</v>
      </c>
      <c r="C92" s="183" t="s">
        <v>928</v>
      </c>
      <c r="D92" s="185" t="s">
        <v>1415</v>
      </c>
      <c r="E92" s="182">
        <f>IF(VLOOKUP(A92,Startlist!B:C,2,FALSE)=C92,"","ERINEV")</f>
      </c>
    </row>
    <row r="93" spans="1:5" ht="15">
      <c r="A93" s="183">
        <v>97</v>
      </c>
      <c r="B93" s="184" t="s">
        <v>913</v>
      </c>
      <c r="C93" s="183" t="s">
        <v>905</v>
      </c>
      <c r="D93" s="185" t="s">
        <v>1293</v>
      </c>
      <c r="E93" s="182">
        <f>IF(VLOOKUP(A93,Startlist!B:C,2,FALSE)=C93,"","ERINEV")</f>
      </c>
    </row>
    <row r="94" spans="1:5" ht="15">
      <c r="A94" s="183">
        <v>98</v>
      </c>
      <c r="B94" s="184" t="s">
        <v>917</v>
      </c>
      <c r="C94" s="183" t="s">
        <v>927</v>
      </c>
      <c r="D94" s="185" t="s">
        <v>1156</v>
      </c>
      <c r="E94" s="182">
        <f>IF(VLOOKUP(A94,Startlist!B:C,2,FALSE)=C94,"","ERINEV")</f>
      </c>
    </row>
    <row r="95" spans="1:5" ht="15">
      <c r="A95" s="183">
        <v>99</v>
      </c>
      <c r="B95" s="184" t="s">
        <v>915</v>
      </c>
      <c r="C95" s="183" t="s">
        <v>904</v>
      </c>
      <c r="D95" s="185" t="s">
        <v>1483</v>
      </c>
      <c r="E95" s="182">
        <f>IF(VLOOKUP(A95,Startlist!B:C,2,FALSE)=C95,"","ERINEV")</f>
      </c>
    </row>
    <row r="96" spans="1:5" ht="15">
      <c r="A96" s="183">
        <v>100</v>
      </c>
      <c r="B96" s="184" t="s">
        <v>928</v>
      </c>
      <c r="C96" s="183" t="s">
        <v>928</v>
      </c>
      <c r="D96" s="185" t="s">
        <v>1417</v>
      </c>
      <c r="E96" s="182">
        <f>IF(VLOOKUP(A96,Startlist!B:C,2,FALSE)=C96,"","ERINEV")</f>
      </c>
    </row>
    <row r="97" spans="1:5" ht="15">
      <c r="A97" s="183">
        <v>101</v>
      </c>
      <c r="B97" s="184" t="s">
        <v>916</v>
      </c>
      <c r="C97" s="183" t="s">
        <v>906</v>
      </c>
      <c r="D97" s="185" t="s">
        <v>1028</v>
      </c>
      <c r="E97" s="182">
        <f>IF(VLOOKUP(A97,Startlist!B:C,2,FALSE)=C97,"","ERINEV")</f>
      </c>
    </row>
    <row r="98" spans="1:5" ht="15">
      <c r="A98" s="183">
        <v>102</v>
      </c>
      <c r="B98" s="184" t="s">
        <v>914</v>
      </c>
      <c r="C98" s="183" t="s">
        <v>903</v>
      </c>
      <c r="D98" s="185" t="s">
        <v>1464</v>
      </c>
      <c r="E98" s="182">
        <f>IF(VLOOKUP(A98,Startlist!B:C,2,FALSE)=C98,"","ERINEV")</f>
      </c>
    </row>
    <row r="99" spans="1:5" ht="15">
      <c r="A99" s="183">
        <v>103</v>
      </c>
      <c r="B99" s="184" t="s">
        <v>916</v>
      </c>
      <c r="C99" s="183" t="s">
        <v>906</v>
      </c>
      <c r="D99" s="185" t="s">
        <v>1466</v>
      </c>
      <c r="E99" s="182">
        <f>IF(VLOOKUP(A99,Startlist!B:C,2,FALSE)=C99,"","ERINEV")</f>
      </c>
    </row>
    <row r="100" spans="1:5" ht="15">
      <c r="A100" s="183">
        <v>104</v>
      </c>
      <c r="B100" s="184" t="s">
        <v>916</v>
      </c>
      <c r="C100" s="183" t="s">
        <v>906</v>
      </c>
      <c r="D100" s="185" t="s">
        <v>1427</v>
      </c>
      <c r="E100" s="182">
        <f>IF(VLOOKUP(A100,Startlist!B:C,2,FALSE)=C100,"","ERINEV")</f>
      </c>
    </row>
    <row r="101" spans="1:5" ht="15">
      <c r="A101" s="183">
        <v>105</v>
      </c>
      <c r="B101" s="184" t="s">
        <v>916</v>
      </c>
      <c r="C101" s="183" t="s">
        <v>906</v>
      </c>
      <c r="D101" s="185" t="s">
        <v>1458</v>
      </c>
      <c r="E101" s="182">
        <f>IF(VLOOKUP(A101,Startlist!B:C,2,FALSE)=C101,"","ERINEV")</f>
      </c>
    </row>
    <row r="102" spans="1:5" ht="15">
      <c r="A102" s="183">
        <v>106</v>
      </c>
      <c r="B102" s="184" t="s">
        <v>915</v>
      </c>
      <c r="C102" s="183" t="s">
        <v>904</v>
      </c>
      <c r="D102" s="185" t="s">
        <v>1368</v>
      </c>
      <c r="E102" s="182">
        <f>IF(VLOOKUP(A102,Startlist!B:C,2,FALSE)=C102,"","ERINEV")</f>
      </c>
    </row>
    <row r="103" spans="1:5" ht="15">
      <c r="A103" s="183">
        <v>107</v>
      </c>
      <c r="B103" s="184" t="s">
        <v>928</v>
      </c>
      <c r="C103" s="183" t="s">
        <v>928</v>
      </c>
      <c r="D103" s="185" t="s">
        <v>1370</v>
      </c>
      <c r="E103" s="182">
        <f>IF(VLOOKUP(A103,Startlist!B:C,2,FALSE)=C103,"","ERINEV")</f>
      </c>
    </row>
    <row r="104" spans="1:5" ht="15">
      <c r="A104" s="183">
        <v>108</v>
      </c>
      <c r="B104" s="184" t="s">
        <v>916</v>
      </c>
      <c r="C104" s="183" t="s">
        <v>906</v>
      </c>
      <c r="D104" s="185" t="s">
        <v>1457</v>
      </c>
      <c r="E104" s="182">
        <f>IF(VLOOKUP(A104,Startlist!B:C,2,FALSE)=C104,"","ERINEV")</f>
      </c>
    </row>
    <row r="105" spans="1:5" ht="15">
      <c r="A105" s="183">
        <v>109</v>
      </c>
      <c r="B105" s="184" t="s">
        <v>928</v>
      </c>
      <c r="C105" s="183" t="s">
        <v>928</v>
      </c>
      <c r="D105" s="185" t="s">
        <v>1421</v>
      </c>
      <c r="E105" s="182">
        <f>IF(VLOOKUP(A105,Startlist!B:C,2,FALSE)=C105,"","ERINEV")</f>
      </c>
    </row>
    <row r="106" spans="1:5" ht="15">
      <c r="A106" s="183">
        <v>110</v>
      </c>
      <c r="B106" s="184" t="s">
        <v>913</v>
      </c>
      <c r="C106" s="183" t="s">
        <v>905</v>
      </c>
      <c r="D106" s="185" t="s">
        <v>1362</v>
      </c>
      <c r="E106" s="182">
        <f>IF(VLOOKUP(A106,Startlist!B:C,2,FALSE)=C106,"","ERINEV")</f>
      </c>
    </row>
    <row r="107" spans="1:5" ht="15">
      <c r="A107" s="183">
        <v>111</v>
      </c>
      <c r="B107" s="184" t="s">
        <v>914</v>
      </c>
      <c r="C107" s="183" t="s">
        <v>903</v>
      </c>
      <c r="D107" s="185" t="s">
        <v>1462</v>
      </c>
      <c r="E107" s="182">
        <f>IF(VLOOKUP(A107,Startlist!B:C,2,FALSE)=C107,"","ERINEV")</f>
      </c>
    </row>
    <row r="108" spans="1:5" ht="15">
      <c r="A108" s="183">
        <v>112</v>
      </c>
      <c r="B108" s="184" t="s">
        <v>928</v>
      </c>
      <c r="C108" s="183" t="s">
        <v>928</v>
      </c>
      <c r="D108" s="185" t="s">
        <v>900</v>
      </c>
      <c r="E108" s="182">
        <f>IF(VLOOKUP(A108,Startlist!B:C,2,FALSE)=C108,"","ERINEV")</f>
      </c>
    </row>
    <row r="109" spans="1:5" ht="15">
      <c r="A109" s="183">
        <v>113</v>
      </c>
      <c r="B109" s="184" t="s">
        <v>915</v>
      </c>
      <c r="C109" s="183" t="s">
        <v>904</v>
      </c>
      <c r="D109" s="185" t="s">
        <v>1047</v>
      </c>
      <c r="E109" s="182">
        <f>IF(VLOOKUP(A109,Startlist!B:C,2,FALSE)=C109,"","ERINEV")</f>
      </c>
    </row>
    <row r="110" spans="1:5" ht="15">
      <c r="A110" s="183">
        <v>114</v>
      </c>
      <c r="B110" s="184" t="s">
        <v>915</v>
      </c>
      <c r="C110" s="183" t="s">
        <v>904</v>
      </c>
      <c r="D110" s="185" t="s">
        <v>1460</v>
      </c>
      <c r="E110" s="182">
        <f>IF(VLOOKUP(A110,Startlist!B:C,2,FALSE)=C110,"","ERINEV")</f>
      </c>
    </row>
    <row r="111" spans="1:5" ht="15">
      <c r="A111" s="183">
        <v>115</v>
      </c>
      <c r="B111" s="184" t="s">
        <v>914</v>
      </c>
      <c r="C111" s="183" t="s">
        <v>903</v>
      </c>
      <c r="D111" s="185" t="s">
        <v>1157</v>
      </c>
      <c r="E111" s="182">
        <f>IF(VLOOKUP(A111,Startlist!B:C,2,FALSE)=C111,"","ERINEV")</f>
      </c>
    </row>
    <row r="112" spans="1:5" ht="15">
      <c r="A112" s="183">
        <v>116</v>
      </c>
      <c r="B112" s="184" t="s">
        <v>916</v>
      </c>
      <c r="C112" s="183" t="s">
        <v>906</v>
      </c>
      <c r="D112" s="185" t="s">
        <v>1471</v>
      </c>
      <c r="E112" s="182">
        <f>IF(VLOOKUP(A112,Startlist!B:C,2,FALSE)=C112,"","ERINEV")</f>
      </c>
    </row>
    <row r="113" spans="1:5" ht="15">
      <c r="A113" s="183">
        <v>117</v>
      </c>
      <c r="B113" s="184" t="s">
        <v>914</v>
      </c>
      <c r="C113" s="183" t="s">
        <v>903</v>
      </c>
      <c r="D113" s="185" t="s">
        <v>1055</v>
      </c>
      <c r="E113" s="182">
        <f>IF(VLOOKUP(A113,Startlist!B:C,2,FALSE)=C113,"","ERINEV")</f>
      </c>
    </row>
    <row r="114" spans="1:5" ht="15">
      <c r="A114" s="183">
        <v>118</v>
      </c>
      <c r="B114" s="184" t="s">
        <v>928</v>
      </c>
      <c r="C114" s="183" t="s">
        <v>928</v>
      </c>
      <c r="D114" s="185" t="s">
        <v>1474</v>
      </c>
      <c r="E114" s="182">
        <f>IF(VLOOKUP(A114,Startlist!B:C,2,FALSE)=C114,"","ERINEV")</f>
      </c>
    </row>
    <row r="115" spans="1:5" ht="15">
      <c r="A115" s="183">
        <v>119</v>
      </c>
      <c r="B115" s="184" t="s">
        <v>915</v>
      </c>
      <c r="C115" s="183" t="s">
        <v>904</v>
      </c>
      <c r="D115" s="185" t="s">
        <v>1476</v>
      </c>
      <c r="E115" s="182">
        <f>IF(VLOOKUP(A115,Startlist!B:C,2,FALSE)=C115,"","ERINEV")</f>
      </c>
    </row>
    <row r="116" spans="1:5" ht="15">
      <c r="A116" s="183">
        <v>120</v>
      </c>
      <c r="B116" s="184" t="s">
        <v>913</v>
      </c>
      <c r="C116" s="183" t="s">
        <v>905</v>
      </c>
      <c r="D116" s="185" t="s">
        <v>1468</v>
      </c>
      <c r="E116" s="182">
        <f>IF(VLOOKUP(A116,Startlist!B:C,2,FALSE)=C116,"","ERINEV")</f>
      </c>
    </row>
    <row r="117" spans="1:5" ht="15">
      <c r="A117" s="183">
        <v>121</v>
      </c>
      <c r="B117" s="184" t="s">
        <v>917</v>
      </c>
      <c r="C117" s="183" t="s">
        <v>927</v>
      </c>
      <c r="D117" s="185" t="s">
        <v>1065</v>
      </c>
      <c r="E117" s="182">
        <f>IF(VLOOKUP(A117,Startlist!B:C,2,FALSE)=C117,"","ERINEV")</f>
      </c>
    </row>
    <row r="118" spans="1:5" ht="15">
      <c r="A118" s="183">
        <v>122</v>
      </c>
      <c r="B118" s="184" t="s">
        <v>917</v>
      </c>
      <c r="C118" s="183" t="s">
        <v>927</v>
      </c>
      <c r="D118" s="185" t="s">
        <v>1068</v>
      </c>
      <c r="E118" s="182">
        <f>IF(VLOOKUP(A118,Startlist!B:C,2,FALSE)=C118,"","ERINEV")</f>
      </c>
    </row>
    <row r="119" spans="1:5" ht="15">
      <c r="A119" s="183">
        <v>123</v>
      </c>
      <c r="B119" s="184" t="s">
        <v>913</v>
      </c>
      <c r="C119" s="183" t="s">
        <v>905</v>
      </c>
      <c r="D119" s="185" t="s">
        <v>1071</v>
      </c>
      <c r="E119" s="182">
        <f>IF(VLOOKUP(A119,Startlist!B:C,2,FALSE)=C119,"","ERINEV")</f>
      </c>
    </row>
    <row r="120" spans="1:5" ht="15">
      <c r="A120" s="183">
        <v>124</v>
      </c>
      <c r="B120" s="184" t="s">
        <v>913</v>
      </c>
      <c r="C120" s="183" t="s">
        <v>905</v>
      </c>
      <c r="D120" s="185" t="s">
        <v>1047</v>
      </c>
      <c r="E120" s="182">
        <f>IF(VLOOKUP(A120,Startlist!B:C,2,FALSE)=C120,"","ERINEV")</f>
      </c>
    </row>
    <row r="121" spans="1:5" ht="15">
      <c r="A121" s="183">
        <v>125</v>
      </c>
      <c r="B121" s="184" t="s">
        <v>915</v>
      </c>
      <c r="C121" s="183" t="s">
        <v>904</v>
      </c>
      <c r="D121" s="185" t="s">
        <v>1076</v>
      </c>
      <c r="E121" s="182">
        <f>IF(VLOOKUP(A121,Startlist!B:C,2,FALSE)=C121,"","ERINEV")</f>
      </c>
    </row>
    <row r="122" spans="1:5" ht="15">
      <c r="A122" s="183">
        <v>126</v>
      </c>
      <c r="B122" s="184" t="s">
        <v>915</v>
      </c>
      <c r="C122" s="183" t="s">
        <v>904</v>
      </c>
      <c r="D122" s="185" t="s">
        <v>1079</v>
      </c>
      <c r="E122" s="182">
        <f>IF(VLOOKUP(A122,Startlist!B:C,2,FALSE)=C122,"","ERINEV")</f>
      </c>
    </row>
    <row r="123" spans="1:5" ht="15">
      <c r="A123" s="183">
        <v>127</v>
      </c>
      <c r="B123" s="184" t="s">
        <v>915</v>
      </c>
      <c r="C123" s="183" t="s">
        <v>904</v>
      </c>
      <c r="D123" s="185" t="s">
        <v>1083</v>
      </c>
      <c r="E123" s="182">
        <f>IF(VLOOKUP(A123,Startlist!B:C,2,FALSE)=C123,"","ERINEV")</f>
      </c>
    </row>
    <row r="124" spans="1:5" ht="15">
      <c r="A124" s="183">
        <v>128</v>
      </c>
      <c r="B124" s="184" t="s">
        <v>916</v>
      </c>
      <c r="C124" s="183" t="s">
        <v>906</v>
      </c>
      <c r="D124" s="185" t="s">
        <v>1085</v>
      </c>
      <c r="E124" s="182">
        <f>IF(VLOOKUP(A124,Startlist!B:C,2,FALSE)=C124,"","ERINEV")</f>
      </c>
    </row>
    <row r="125" spans="1:5" ht="15">
      <c r="A125" s="183">
        <v>129</v>
      </c>
      <c r="B125" s="184" t="s">
        <v>916</v>
      </c>
      <c r="C125" s="183" t="s">
        <v>906</v>
      </c>
      <c r="D125" s="185" t="s">
        <v>1088</v>
      </c>
      <c r="E125" s="182">
        <f>IF(VLOOKUP(A125,Startlist!B:C,2,FALSE)=C125,"","ERINEV")</f>
      </c>
    </row>
    <row r="126" spans="1:5" ht="15">
      <c r="A126" s="183">
        <v>130</v>
      </c>
      <c r="B126" s="184" t="s">
        <v>916</v>
      </c>
      <c r="C126" s="183" t="s">
        <v>906</v>
      </c>
      <c r="D126" s="185" t="s">
        <v>1091</v>
      </c>
      <c r="E126" s="182">
        <f>IF(VLOOKUP(A126,Startlist!B:C,2,FALSE)=C126,"","ERINEV")</f>
      </c>
    </row>
    <row r="127" spans="1:5" ht="15">
      <c r="A127" s="183">
        <v>131</v>
      </c>
      <c r="B127" s="184" t="s">
        <v>916</v>
      </c>
      <c r="C127" s="183" t="s">
        <v>906</v>
      </c>
      <c r="D127" s="185" t="s">
        <v>1430</v>
      </c>
      <c r="E127" s="182">
        <f>IF(VLOOKUP(A127,Startlist!B:C,2,FALSE)=C127,"","ERINEV")</f>
      </c>
    </row>
    <row r="128" spans="1:5" ht="15">
      <c r="A128" s="183">
        <v>132</v>
      </c>
      <c r="B128" s="184" t="s">
        <v>914</v>
      </c>
      <c r="C128" s="183" t="s">
        <v>903</v>
      </c>
      <c r="D128" s="185" t="s">
        <v>1095</v>
      </c>
      <c r="E128" s="182">
        <f>IF(VLOOKUP(A128,Startlist!B:C,2,FALSE)=C128,"","ERINEV")</f>
      </c>
    </row>
    <row r="129" spans="1:5" ht="15">
      <c r="A129" s="183">
        <v>133</v>
      </c>
      <c r="B129" s="184" t="s">
        <v>914</v>
      </c>
      <c r="C129" s="183" t="s">
        <v>903</v>
      </c>
      <c r="D129" s="185" t="s">
        <v>1098</v>
      </c>
      <c r="E129" s="182">
        <f>IF(VLOOKUP(A129,Startlist!B:C,2,FALSE)=C129,"","ERINEV")</f>
      </c>
    </row>
    <row r="130" spans="1:5" ht="15">
      <c r="A130" s="183">
        <v>134</v>
      </c>
      <c r="B130" s="184" t="s">
        <v>914</v>
      </c>
      <c r="C130" s="183" t="s">
        <v>903</v>
      </c>
      <c r="D130" s="185" t="s">
        <v>1490</v>
      </c>
      <c r="E130" s="182">
        <f>IF(VLOOKUP(A130,Startlist!B:C,2,FALSE)=C130,"","ERINEV")</f>
      </c>
    </row>
    <row r="131" spans="1:5" ht="15">
      <c r="A131" s="183">
        <v>135</v>
      </c>
      <c r="B131" s="184" t="s">
        <v>914</v>
      </c>
      <c r="C131" s="183" t="s">
        <v>903</v>
      </c>
      <c r="D131" s="185" t="s">
        <v>1102</v>
      </c>
      <c r="E131" s="182">
        <f>IF(VLOOKUP(A131,Startlist!B:C,2,FALSE)=C131,"","ERINEV")</f>
      </c>
    </row>
    <row r="132" spans="1:5" ht="15">
      <c r="A132" s="183">
        <v>136</v>
      </c>
      <c r="B132" s="184" t="s">
        <v>914</v>
      </c>
      <c r="C132" s="183" t="s">
        <v>903</v>
      </c>
      <c r="D132" s="185" t="s">
        <v>1105</v>
      </c>
      <c r="E132" s="182">
        <f>IF(VLOOKUP(A132,Startlist!B:C,2,FALSE)=C132,"","ERINEV")</f>
      </c>
    </row>
    <row r="133" spans="1:5" ht="15">
      <c r="A133" s="183">
        <v>137</v>
      </c>
      <c r="B133" s="184" t="s">
        <v>925</v>
      </c>
      <c r="C133" s="183" t="s">
        <v>925</v>
      </c>
      <c r="D133" s="185" t="s">
        <v>1499</v>
      </c>
      <c r="E133" s="182">
        <f>IF(VLOOKUP(A133,Startlist!B:C,2,FALSE)=C133,"","ERINEV")</f>
      </c>
    </row>
    <row r="134" spans="1:5" ht="15">
      <c r="A134" s="183">
        <v>139</v>
      </c>
      <c r="B134" s="184" t="s">
        <v>925</v>
      </c>
      <c r="C134" s="183" t="s">
        <v>925</v>
      </c>
      <c r="D134" s="185" t="s">
        <v>1111</v>
      </c>
      <c r="E134" s="182">
        <f>IF(VLOOKUP(A134,Startlist!B:C,2,FALSE)=C134,"","ERINEV")</f>
      </c>
    </row>
    <row r="135" spans="1:5" ht="15">
      <c r="A135" s="183">
        <v>140</v>
      </c>
      <c r="B135" s="184" t="s">
        <v>1125</v>
      </c>
      <c r="C135" s="183" t="s">
        <v>1113</v>
      </c>
      <c r="D135" s="185" t="s">
        <v>1114</v>
      </c>
      <c r="E135" s="182">
        <f>IF(VLOOKUP(A135,Startlist!B:C,2,FALSE)=C135,"","ERINEV")</f>
      </c>
    </row>
    <row r="136" spans="1:5" ht="15">
      <c r="A136" s="183">
        <v>141</v>
      </c>
      <c r="B136" s="184" t="s">
        <v>929</v>
      </c>
      <c r="C136" s="183" t="s">
        <v>929</v>
      </c>
      <c r="D136" s="185" t="s">
        <v>1533</v>
      </c>
      <c r="E136" s="182">
        <f>IF(VLOOKUP(A136,Startlist!B:C,2,FALSE)=C136,"","ERINEV")</f>
      </c>
    </row>
    <row r="137" spans="1:5" ht="15">
      <c r="A137" s="183">
        <v>142</v>
      </c>
      <c r="B137" s="184" t="s">
        <v>914</v>
      </c>
      <c r="C137" s="183" t="s">
        <v>903</v>
      </c>
      <c r="D137" s="185" t="s">
        <v>1531</v>
      </c>
      <c r="E137" s="182">
        <f>IF(VLOOKUP(A137,Startlist!B:C,2,FALSE)=C137,"","ERINEV")</f>
      </c>
    </row>
  </sheetData>
  <sheetProtection/>
  <autoFilter ref="A1:E135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Y27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2" sqref="A2:N2"/>
    </sheetView>
  </sheetViews>
  <sheetFormatPr defaultColWidth="9.140625" defaultRowHeight="12.75"/>
  <cols>
    <col min="1" max="1" width="7.140625" style="0" customWidth="1"/>
    <col min="2" max="2" width="4.28125" style="33" customWidth="1"/>
    <col min="3" max="3" width="24.28125" style="0" customWidth="1"/>
    <col min="4" max="12" width="6.8515625" style="0" customWidth="1"/>
    <col min="13" max="13" width="6.7109375" style="104" customWidth="1"/>
    <col min="14" max="14" width="15.00390625" style="0" customWidth="1"/>
    <col min="15" max="15" width="9.140625" style="66" customWidth="1"/>
    <col min="16" max="16" width="15.140625" style="0" bestFit="1" customWidth="1"/>
  </cols>
  <sheetData>
    <row r="1" spans="1:14" ht="6" customHeight="1">
      <c r="A1" s="4"/>
      <c r="B1" s="35"/>
      <c r="C1" s="4"/>
      <c r="D1" s="4"/>
      <c r="E1" s="4"/>
      <c r="F1" s="4"/>
      <c r="G1" s="4"/>
      <c r="H1" s="4"/>
      <c r="I1" s="4"/>
      <c r="J1" s="4"/>
      <c r="K1" s="4"/>
      <c r="L1" s="4"/>
      <c r="N1" s="4"/>
    </row>
    <row r="2" spans="1:14" ht="15.75">
      <c r="A2" s="265" t="str">
        <f>Startlist!$F2</f>
        <v>Lääne-Eesti rahvaralli 2023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1:14" ht="15">
      <c r="A3" s="266" t="str">
        <f>Startlist!$F3</f>
        <v>20.05.2023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</row>
    <row r="4" spans="1:14" ht="15">
      <c r="A4" s="266" t="str">
        <f>Startlist!$F4</f>
        <v>Läänemaa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</row>
    <row r="5" spans="1:14" ht="15">
      <c r="A5" s="49" t="s">
        <v>935</v>
      </c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105"/>
      <c r="N5" s="48"/>
    </row>
    <row r="6" spans="1:14" ht="12.75">
      <c r="A6" s="121" t="s">
        <v>943</v>
      </c>
      <c r="B6" s="122" t="s">
        <v>1126</v>
      </c>
      <c r="C6" s="123" t="s">
        <v>1127</v>
      </c>
      <c r="D6" s="264" t="s">
        <v>1139</v>
      </c>
      <c r="E6" s="264"/>
      <c r="F6" s="264"/>
      <c r="G6" s="264"/>
      <c r="H6" s="264"/>
      <c r="I6" s="264"/>
      <c r="J6" s="264"/>
      <c r="K6" s="264"/>
      <c r="L6" s="264"/>
      <c r="M6" s="171" t="s">
        <v>1129</v>
      </c>
      <c r="N6" s="124" t="s">
        <v>1135</v>
      </c>
    </row>
    <row r="7" spans="1:14" ht="12.75">
      <c r="A7" s="125" t="s">
        <v>1137</v>
      </c>
      <c r="B7" s="126"/>
      <c r="C7" s="127" t="s">
        <v>941</v>
      </c>
      <c r="D7" s="128">
        <v>1</v>
      </c>
      <c r="E7" s="128">
        <v>2</v>
      </c>
      <c r="F7" s="128">
        <v>3</v>
      </c>
      <c r="G7" s="128">
        <v>4</v>
      </c>
      <c r="H7" s="128">
        <v>5</v>
      </c>
      <c r="I7" s="128">
        <v>6</v>
      </c>
      <c r="J7" s="128">
        <v>7</v>
      </c>
      <c r="K7" s="128">
        <v>8</v>
      </c>
      <c r="L7" s="128">
        <v>9</v>
      </c>
      <c r="M7" s="172"/>
      <c r="N7" s="125" t="s">
        <v>1136</v>
      </c>
    </row>
    <row r="8" spans="1:25" ht="12.75">
      <c r="A8" s="129" t="s">
        <v>1559</v>
      </c>
      <c r="B8" s="113">
        <v>50</v>
      </c>
      <c r="C8" s="114" t="s">
        <v>1640</v>
      </c>
      <c r="D8" s="68" t="s">
        <v>1846</v>
      </c>
      <c r="E8" s="67" t="s">
        <v>1847</v>
      </c>
      <c r="F8" s="67" t="s">
        <v>1848</v>
      </c>
      <c r="G8" s="67" t="s">
        <v>1918</v>
      </c>
      <c r="H8" s="67" t="s">
        <v>2206</v>
      </c>
      <c r="I8" s="67" t="s">
        <v>2727</v>
      </c>
      <c r="J8" s="67" t="s">
        <v>388</v>
      </c>
      <c r="K8" s="106" t="s">
        <v>389</v>
      </c>
      <c r="L8" s="106" t="s">
        <v>1829</v>
      </c>
      <c r="M8" s="134"/>
      <c r="N8" s="138" t="s">
        <v>390</v>
      </c>
      <c r="S8" s="66"/>
      <c r="T8" s="66"/>
      <c r="U8" s="66"/>
      <c r="V8" s="66"/>
      <c r="W8" s="66"/>
      <c r="X8" s="66"/>
      <c r="Y8" s="66"/>
    </row>
    <row r="9" spans="1:25" ht="12.75">
      <c r="A9" s="130" t="s">
        <v>903</v>
      </c>
      <c r="B9" s="42"/>
      <c r="C9" s="43" t="s">
        <v>1201</v>
      </c>
      <c r="D9" s="68" t="s">
        <v>1792</v>
      </c>
      <c r="E9" s="67" t="s">
        <v>1585</v>
      </c>
      <c r="F9" s="67" t="s">
        <v>1565</v>
      </c>
      <c r="G9" s="67" t="s">
        <v>1572</v>
      </c>
      <c r="H9" s="67" t="s">
        <v>1590</v>
      </c>
      <c r="I9" s="44" t="s">
        <v>1565</v>
      </c>
      <c r="J9" s="44" t="s">
        <v>1572</v>
      </c>
      <c r="K9" s="132" t="s">
        <v>1809</v>
      </c>
      <c r="L9" s="132" t="s">
        <v>2749</v>
      </c>
      <c r="M9" s="135"/>
      <c r="N9" s="137" t="s">
        <v>1567</v>
      </c>
      <c r="O9"/>
      <c r="S9" s="66"/>
      <c r="T9" s="66"/>
      <c r="U9" s="66"/>
      <c r="V9" s="66"/>
      <c r="W9" s="66"/>
      <c r="X9" s="66"/>
      <c r="Y9" s="66"/>
    </row>
    <row r="10" spans="1:25" ht="12.75">
      <c r="A10" s="131" t="s">
        <v>1849</v>
      </c>
      <c r="B10" s="39">
        <v>39</v>
      </c>
      <c r="C10" s="40" t="s">
        <v>1629</v>
      </c>
      <c r="D10" s="37" t="s">
        <v>1776</v>
      </c>
      <c r="E10" s="41" t="s">
        <v>1777</v>
      </c>
      <c r="F10" s="41" t="s">
        <v>1778</v>
      </c>
      <c r="G10" s="41" t="s">
        <v>2730</v>
      </c>
      <c r="H10" s="41" t="s">
        <v>2002</v>
      </c>
      <c r="I10" s="67" t="s">
        <v>2389</v>
      </c>
      <c r="J10" s="67" t="s">
        <v>392</v>
      </c>
      <c r="K10" s="133" t="s">
        <v>393</v>
      </c>
      <c r="L10" s="133" t="s">
        <v>389</v>
      </c>
      <c r="M10" s="136" t="s">
        <v>2740</v>
      </c>
      <c r="N10" s="138" t="s">
        <v>394</v>
      </c>
      <c r="O10"/>
      <c r="S10" s="66"/>
      <c r="T10" s="66"/>
      <c r="U10" s="66"/>
      <c r="V10" s="66"/>
      <c r="W10" s="66"/>
      <c r="X10" s="66"/>
      <c r="Y10" s="66"/>
    </row>
    <row r="11" spans="1:25" ht="12.75">
      <c r="A11" s="130" t="s">
        <v>925</v>
      </c>
      <c r="B11" s="42"/>
      <c r="C11" s="43" t="s">
        <v>973</v>
      </c>
      <c r="D11" s="38" t="s">
        <v>2019</v>
      </c>
      <c r="E11" s="44" t="s">
        <v>1867</v>
      </c>
      <c r="F11" s="44" t="s">
        <v>2018</v>
      </c>
      <c r="G11" s="44" t="s">
        <v>1910</v>
      </c>
      <c r="H11" s="44" t="s">
        <v>1863</v>
      </c>
      <c r="I11" s="44" t="s">
        <v>1789</v>
      </c>
      <c r="J11" s="44" t="s">
        <v>1783</v>
      </c>
      <c r="K11" s="132" t="s">
        <v>1564</v>
      </c>
      <c r="L11" s="132" t="s">
        <v>1565</v>
      </c>
      <c r="M11" s="135"/>
      <c r="N11" s="137" t="s">
        <v>395</v>
      </c>
      <c r="O11"/>
      <c r="S11" s="66"/>
      <c r="T11" s="66"/>
      <c r="U11" s="66"/>
      <c r="V11" s="66"/>
      <c r="W11" s="66"/>
      <c r="X11" s="66"/>
      <c r="Y11" s="66"/>
    </row>
    <row r="12" spans="1:25" ht="12.75">
      <c r="A12" s="131" t="s">
        <v>1853</v>
      </c>
      <c r="B12" s="39">
        <v>53</v>
      </c>
      <c r="C12" s="40" t="s">
        <v>1643</v>
      </c>
      <c r="D12" s="68" t="s">
        <v>1850</v>
      </c>
      <c r="E12" s="67" t="s">
        <v>1851</v>
      </c>
      <c r="F12" s="67" t="s">
        <v>1852</v>
      </c>
      <c r="G12" s="67" t="s">
        <v>2728</v>
      </c>
      <c r="H12" s="67" t="s">
        <v>1787</v>
      </c>
      <c r="I12" s="41" t="s">
        <v>2729</v>
      </c>
      <c r="J12" s="41" t="s">
        <v>396</v>
      </c>
      <c r="K12" s="133" t="s">
        <v>1937</v>
      </c>
      <c r="L12" s="133" t="s">
        <v>397</v>
      </c>
      <c r="M12" s="136" t="s">
        <v>2682</v>
      </c>
      <c r="N12" s="138" t="s">
        <v>398</v>
      </c>
      <c r="O12"/>
      <c r="S12" s="66"/>
      <c r="T12" s="66"/>
      <c r="U12" s="66"/>
      <c r="V12" s="66"/>
      <c r="W12" s="66"/>
      <c r="X12" s="66"/>
      <c r="Y12" s="66"/>
    </row>
    <row r="13" spans="1:25" ht="12.75">
      <c r="A13" s="130" t="s">
        <v>925</v>
      </c>
      <c r="B13" s="42"/>
      <c r="C13" s="43" t="s">
        <v>978</v>
      </c>
      <c r="D13" s="68" t="s">
        <v>1572</v>
      </c>
      <c r="E13" s="67" t="s">
        <v>2506</v>
      </c>
      <c r="F13" s="67" t="s">
        <v>1572</v>
      </c>
      <c r="G13" s="67" t="s">
        <v>1565</v>
      </c>
      <c r="H13" s="67" t="s">
        <v>1845</v>
      </c>
      <c r="I13" s="44" t="s">
        <v>2177</v>
      </c>
      <c r="J13" s="44" t="s">
        <v>1911</v>
      </c>
      <c r="K13" s="132" t="s">
        <v>2749</v>
      </c>
      <c r="L13" s="132" t="s">
        <v>2058</v>
      </c>
      <c r="M13" s="135"/>
      <c r="N13" s="137" t="s">
        <v>399</v>
      </c>
      <c r="O13"/>
      <c r="S13" s="66"/>
      <c r="T13" s="66"/>
      <c r="U13" s="66"/>
      <c r="V13" s="66"/>
      <c r="W13" s="66"/>
      <c r="X13" s="66"/>
      <c r="Y13" s="66"/>
    </row>
    <row r="14" spans="1:25" ht="12.75">
      <c r="A14" s="131" t="s">
        <v>1579</v>
      </c>
      <c r="B14" s="39">
        <v>44</v>
      </c>
      <c r="C14" s="40" t="s">
        <v>1634</v>
      </c>
      <c r="D14" s="37" t="s">
        <v>1869</v>
      </c>
      <c r="E14" s="41" t="s">
        <v>1870</v>
      </c>
      <c r="F14" s="41" t="s">
        <v>1871</v>
      </c>
      <c r="G14" s="41" t="s">
        <v>2730</v>
      </c>
      <c r="H14" s="41" t="s">
        <v>2731</v>
      </c>
      <c r="I14" s="67" t="s">
        <v>2732</v>
      </c>
      <c r="J14" s="67" t="s">
        <v>403</v>
      </c>
      <c r="K14" s="133" t="s">
        <v>2134</v>
      </c>
      <c r="L14" s="133" t="s">
        <v>2031</v>
      </c>
      <c r="M14" s="136" t="s">
        <v>1779</v>
      </c>
      <c r="N14" s="138" t="s">
        <v>783</v>
      </c>
      <c r="O14"/>
      <c r="S14" s="66"/>
      <c r="T14" s="66"/>
      <c r="U14" s="66"/>
      <c r="V14" s="66"/>
      <c r="W14" s="66"/>
      <c r="X14" s="66"/>
      <c r="Y14" s="66"/>
    </row>
    <row r="15" spans="1:25" ht="12.75">
      <c r="A15" s="130" t="s">
        <v>925</v>
      </c>
      <c r="B15" s="42"/>
      <c r="C15" s="43" t="s">
        <v>1231</v>
      </c>
      <c r="D15" s="38" t="s">
        <v>1921</v>
      </c>
      <c r="E15" s="44" t="s">
        <v>2529</v>
      </c>
      <c r="F15" s="44" t="s">
        <v>2020</v>
      </c>
      <c r="G15" s="44" t="s">
        <v>1910</v>
      </c>
      <c r="H15" s="44" t="s">
        <v>1799</v>
      </c>
      <c r="I15" s="44" t="s">
        <v>1572</v>
      </c>
      <c r="J15" s="44" t="s">
        <v>1808</v>
      </c>
      <c r="K15" s="132" t="s">
        <v>2177</v>
      </c>
      <c r="L15" s="132" t="s">
        <v>1584</v>
      </c>
      <c r="M15" s="135"/>
      <c r="N15" s="137" t="s">
        <v>784</v>
      </c>
      <c r="O15"/>
      <c r="S15" s="66"/>
      <c r="T15" s="66"/>
      <c r="U15" s="66"/>
      <c r="V15" s="66"/>
      <c r="W15" s="66"/>
      <c r="X15" s="66"/>
      <c r="Y15" s="66"/>
    </row>
    <row r="16" spans="1:25" ht="12.75">
      <c r="A16" s="131" t="s">
        <v>1785</v>
      </c>
      <c r="B16" s="39">
        <v>52</v>
      </c>
      <c r="C16" s="40" t="s">
        <v>1642</v>
      </c>
      <c r="D16" s="68" t="s">
        <v>1854</v>
      </c>
      <c r="E16" s="67" t="s">
        <v>1571</v>
      </c>
      <c r="F16" s="67" t="s">
        <v>1855</v>
      </c>
      <c r="G16" s="67" t="s">
        <v>2733</v>
      </c>
      <c r="H16" s="67" t="s">
        <v>2734</v>
      </c>
      <c r="I16" s="67" t="s">
        <v>1908</v>
      </c>
      <c r="J16" s="67" t="s">
        <v>391</v>
      </c>
      <c r="K16" s="133" t="s">
        <v>76</v>
      </c>
      <c r="L16" s="133" t="s">
        <v>2077</v>
      </c>
      <c r="M16" s="136" t="s">
        <v>2740</v>
      </c>
      <c r="N16" s="138" t="s">
        <v>661</v>
      </c>
      <c r="O16"/>
      <c r="S16" s="66"/>
      <c r="T16" s="66"/>
      <c r="U16" s="66"/>
      <c r="V16" s="66"/>
      <c r="W16" s="66"/>
      <c r="X16" s="66"/>
      <c r="Y16" s="66"/>
    </row>
    <row r="17" spans="1:25" ht="12.75">
      <c r="A17" s="130" t="s">
        <v>903</v>
      </c>
      <c r="B17" s="42"/>
      <c r="C17" s="43" t="s">
        <v>1295</v>
      </c>
      <c r="D17" s="38" t="s">
        <v>1909</v>
      </c>
      <c r="E17" s="44" t="s">
        <v>2516</v>
      </c>
      <c r="F17" s="44" t="s">
        <v>1868</v>
      </c>
      <c r="G17" s="44" t="s">
        <v>1566</v>
      </c>
      <c r="H17" s="44" t="s">
        <v>1966</v>
      </c>
      <c r="I17" s="44" t="s">
        <v>2749</v>
      </c>
      <c r="J17" s="44" t="s">
        <v>1584</v>
      </c>
      <c r="K17" s="132" t="s">
        <v>1917</v>
      </c>
      <c r="L17" s="132" t="s">
        <v>1928</v>
      </c>
      <c r="M17" s="135"/>
      <c r="N17" s="137" t="s">
        <v>662</v>
      </c>
      <c r="O17"/>
      <c r="S17" s="66"/>
      <c r="T17" s="66"/>
      <c r="U17" s="66"/>
      <c r="V17" s="66"/>
      <c r="W17" s="66"/>
      <c r="X17" s="66"/>
      <c r="Y17" s="66"/>
    </row>
    <row r="18" spans="1:15" ht="12.75">
      <c r="A18" s="131" t="s">
        <v>1858</v>
      </c>
      <c r="B18" s="39">
        <v>55</v>
      </c>
      <c r="C18" s="40" t="s">
        <v>1645</v>
      </c>
      <c r="D18" s="37" t="s">
        <v>1918</v>
      </c>
      <c r="E18" s="41" t="s">
        <v>1919</v>
      </c>
      <c r="F18" s="41" t="s">
        <v>1920</v>
      </c>
      <c r="G18" s="41" t="s">
        <v>2735</v>
      </c>
      <c r="H18" s="41" t="s">
        <v>2007</v>
      </c>
      <c r="I18" s="67" t="s">
        <v>2736</v>
      </c>
      <c r="J18" s="67" t="s">
        <v>450</v>
      </c>
      <c r="K18" s="106" t="s">
        <v>451</v>
      </c>
      <c r="L18" s="106" t="s">
        <v>452</v>
      </c>
      <c r="M18" s="134" t="s">
        <v>2856</v>
      </c>
      <c r="N18" s="138" t="s">
        <v>663</v>
      </c>
      <c r="O18"/>
    </row>
    <row r="19" spans="1:15" ht="12.75">
      <c r="A19" s="130" t="s">
        <v>925</v>
      </c>
      <c r="B19" s="42"/>
      <c r="C19" s="43" t="s">
        <v>1231</v>
      </c>
      <c r="D19" s="38" t="s">
        <v>1566</v>
      </c>
      <c r="E19" s="44" t="s">
        <v>2520</v>
      </c>
      <c r="F19" s="44" t="s">
        <v>1566</v>
      </c>
      <c r="G19" s="44" t="s">
        <v>1862</v>
      </c>
      <c r="H19" s="44" t="s">
        <v>1578</v>
      </c>
      <c r="I19" s="67" t="s">
        <v>1812</v>
      </c>
      <c r="J19" s="67" t="s">
        <v>1565</v>
      </c>
      <c r="K19" s="132" t="s">
        <v>1565</v>
      </c>
      <c r="L19" s="132" t="s">
        <v>1564</v>
      </c>
      <c r="M19" s="135"/>
      <c r="N19" s="137" t="s">
        <v>1893</v>
      </c>
      <c r="O19"/>
    </row>
    <row r="20" spans="1:15" ht="12.75">
      <c r="A20" s="131" t="s">
        <v>2845</v>
      </c>
      <c r="B20" s="39">
        <v>135</v>
      </c>
      <c r="C20" s="40" t="s">
        <v>1723</v>
      </c>
      <c r="D20" s="37" t="s">
        <v>1968</v>
      </c>
      <c r="E20" s="41" t="s">
        <v>1563</v>
      </c>
      <c r="F20" s="41" t="s">
        <v>1741</v>
      </c>
      <c r="G20" s="41" t="s">
        <v>2879</v>
      </c>
      <c r="H20" s="41" t="s">
        <v>54</v>
      </c>
      <c r="I20" s="41" t="s">
        <v>2113</v>
      </c>
      <c r="J20" s="41" t="s">
        <v>604</v>
      </c>
      <c r="K20" s="106" t="s">
        <v>2067</v>
      </c>
      <c r="L20" s="106" t="s">
        <v>2031</v>
      </c>
      <c r="M20" s="134" t="s">
        <v>2820</v>
      </c>
      <c r="N20" s="138" t="s">
        <v>605</v>
      </c>
      <c r="O20"/>
    </row>
    <row r="21" spans="1:15" ht="12.75">
      <c r="A21" s="130" t="s">
        <v>903</v>
      </c>
      <c r="B21" s="42"/>
      <c r="C21" s="43" t="s">
        <v>998</v>
      </c>
      <c r="D21" s="38" t="s">
        <v>2715</v>
      </c>
      <c r="E21" s="44" t="s">
        <v>1739</v>
      </c>
      <c r="F21" s="44" t="s">
        <v>2510</v>
      </c>
      <c r="G21" s="44" t="s">
        <v>1816</v>
      </c>
      <c r="H21" s="44" t="s">
        <v>1927</v>
      </c>
      <c r="I21" s="44" t="s">
        <v>1824</v>
      </c>
      <c r="J21" s="44" t="s">
        <v>606</v>
      </c>
      <c r="K21" s="132" t="s">
        <v>1910</v>
      </c>
      <c r="L21" s="132" t="s">
        <v>1910</v>
      </c>
      <c r="M21" s="135"/>
      <c r="N21" s="137" t="s">
        <v>2209</v>
      </c>
      <c r="O21"/>
    </row>
    <row r="22" spans="1:15" ht="12.75">
      <c r="A22" s="131" t="s">
        <v>2846</v>
      </c>
      <c r="B22" s="39">
        <v>78</v>
      </c>
      <c r="C22" s="40" t="s">
        <v>1668</v>
      </c>
      <c r="D22" s="37" t="s">
        <v>2016</v>
      </c>
      <c r="E22" s="41" t="s">
        <v>1807</v>
      </c>
      <c r="F22" s="41" t="s">
        <v>2017</v>
      </c>
      <c r="G22" s="41" t="s">
        <v>2841</v>
      </c>
      <c r="H22" s="41" t="s">
        <v>2007</v>
      </c>
      <c r="I22" s="67" t="s">
        <v>2842</v>
      </c>
      <c r="J22" s="67" t="s">
        <v>391</v>
      </c>
      <c r="K22" s="106" t="s">
        <v>472</v>
      </c>
      <c r="L22" s="106" t="s">
        <v>2126</v>
      </c>
      <c r="M22" s="134" t="s">
        <v>167</v>
      </c>
      <c r="N22" s="138" t="s">
        <v>473</v>
      </c>
      <c r="O22"/>
    </row>
    <row r="23" spans="1:15" ht="12.75">
      <c r="A23" s="130" t="s">
        <v>903</v>
      </c>
      <c r="B23" s="42"/>
      <c r="C23" s="43" t="s">
        <v>984</v>
      </c>
      <c r="D23" s="38" t="s">
        <v>1565</v>
      </c>
      <c r="E23" s="44" t="s">
        <v>1564</v>
      </c>
      <c r="F23" s="44" t="s">
        <v>1784</v>
      </c>
      <c r="G23" s="44" t="s">
        <v>1811</v>
      </c>
      <c r="H23" s="44" t="s">
        <v>1749</v>
      </c>
      <c r="I23" s="44" t="s">
        <v>1910</v>
      </c>
      <c r="J23" s="67" t="s">
        <v>1584</v>
      </c>
      <c r="K23" s="132" t="s">
        <v>1577</v>
      </c>
      <c r="L23" s="132" t="s">
        <v>1577</v>
      </c>
      <c r="M23" s="135"/>
      <c r="N23" s="137" t="s">
        <v>474</v>
      </c>
      <c r="O23"/>
    </row>
    <row r="24" spans="1:15" ht="12.75">
      <c r="A24" s="131" t="s">
        <v>2847</v>
      </c>
      <c r="B24" s="39">
        <v>41</v>
      </c>
      <c r="C24" s="40" t="s">
        <v>1631</v>
      </c>
      <c r="D24" s="37" t="s">
        <v>1770</v>
      </c>
      <c r="E24" s="41" t="s">
        <v>1771</v>
      </c>
      <c r="F24" s="41" t="s">
        <v>1772</v>
      </c>
      <c r="G24" s="41" t="s">
        <v>2737</v>
      </c>
      <c r="H24" s="41" t="s">
        <v>2738</v>
      </c>
      <c r="I24" s="41" t="s">
        <v>2739</v>
      </c>
      <c r="J24" s="41" t="s">
        <v>400</v>
      </c>
      <c r="K24" s="106" t="s">
        <v>401</v>
      </c>
      <c r="L24" s="106" t="s">
        <v>402</v>
      </c>
      <c r="M24" s="134" t="s">
        <v>2856</v>
      </c>
      <c r="N24" s="138" t="s">
        <v>2310</v>
      </c>
      <c r="O24"/>
    </row>
    <row r="25" spans="1:15" ht="12.75">
      <c r="A25" s="130" t="s">
        <v>925</v>
      </c>
      <c r="B25" s="42"/>
      <c r="C25" s="43" t="s">
        <v>975</v>
      </c>
      <c r="D25" s="38" t="s">
        <v>1862</v>
      </c>
      <c r="E25" s="44" t="s">
        <v>2519</v>
      </c>
      <c r="F25" s="44" t="s">
        <v>2178</v>
      </c>
      <c r="G25" s="44" t="s">
        <v>1892</v>
      </c>
      <c r="H25" s="44" t="s">
        <v>1811</v>
      </c>
      <c r="I25" s="44" t="s">
        <v>1912</v>
      </c>
      <c r="J25" s="44" t="s">
        <v>1904</v>
      </c>
      <c r="K25" s="132" t="s">
        <v>1912</v>
      </c>
      <c r="L25" s="132" t="s">
        <v>1811</v>
      </c>
      <c r="M25" s="135"/>
      <c r="N25" s="137" t="s">
        <v>2046</v>
      </c>
      <c r="O25"/>
    </row>
    <row r="26" spans="1:15" ht="12.75">
      <c r="A26" s="131" t="s">
        <v>1962</v>
      </c>
      <c r="B26" s="39">
        <v>54</v>
      </c>
      <c r="C26" s="40" t="s">
        <v>1644</v>
      </c>
      <c r="D26" s="37" t="s">
        <v>1875</v>
      </c>
      <c r="E26" s="41" t="s">
        <v>1755</v>
      </c>
      <c r="F26" s="41" t="s">
        <v>1876</v>
      </c>
      <c r="G26" s="41" t="s">
        <v>2744</v>
      </c>
      <c r="H26" s="41" t="s">
        <v>2745</v>
      </c>
      <c r="I26" s="67" t="s">
        <v>1866</v>
      </c>
      <c r="J26" s="67" t="s">
        <v>404</v>
      </c>
      <c r="K26" s="106" t="s">
        <v>405</v>
      </c>
      <c r="L26" s="106" t="s">
        <v>1787</v>
      </c>
      <c r="M26" s="134" t="s">
        <v>2682</v>
      </c>
      <c r="N26" s="138" t="s">
        <v>664</v>
      </c>
      <c r="O26"/>
    </row>
    <row r="27" spans="1:15" ht="12.75">
      <c r="A27" s="130" t="s">
        <v>905</v>
      </c>
      <c r="B27" s="42"/>
      <c r="C27" s="43" t="s">
        <v>1229</v>
      </c>
      <c r="D27" s="38" t="s">
        <v>1944</v>
      </c>
      <c r="E27" s="44" t="s">
        <v>1940</v>
      </c>
      <c r="F27" s="44" t="s">
        <v>2117</v>
      </c>
      <c r="G27" s="44" t="s">
        <v>1977</v>
      </c>
      <c r="H27" s="44" t="s">
        <v>1977</v>
      </c>
      <c r="I27" s="67" t="s">
        <v>2023</v>
      </c>
      <c r="J27" s="67" t="s">
        <v>2025</v>
      </c>
      <c r="K27" s="132" t="s">
        <v>2032</v>
      </c>
      <c r="L27" s="132" t="s">
        <v>1983</v>
      </c>
      <c r="M27" s="135"/>
      <c r="N27" s="137" t="s">
        <v>665</v>
      </c>
      <c r="O27"/>
    </row>
    <row r="28" spans="1:15" ht="12.75">
      <c r="A28" s="131" t="s">
        <v>785</v>
      </c>
      <c r="B28" s="39">
        <v>40</v>
      </c>
      <c r="C28" s="40" t="s">
        <v>1630</v>
      </c>
      <c r="D28" s="37" t="s">
        <v>1773</v>
      </c>
      <c r="E28" s="41" t="s">
        <v>1774</v>
      </c>
      <c r="F28" s="41" t="s">
        <v>1775</v>
      </c>
      <c r="G28" s="41" t="s">
        <v>2746</v>
      </c>
      <c r="H28" s="41" t="s">
        <v>2747</v>
      </c>
      <c r="I28" s="41" t="s">
        <v>2748</v>
      </c>
      <c r="J28" s="41" t="s">
        <v>406</v>
      </c>
      <c r="K28" s="106" t="s">
        <v>2214</v>
      </c>
      <c r="L28" s="106" t="s">
        <v>1767</v>
      </c>
      <c r="M28" s="134" t="s">
        <v>2820</v>
      </c>
      <c r="N28" s="138" t="s">
        <v>666</v>
      </c>
      <c r="O28"/>
    </row>
    <row r="29" spans="1:15" ht="12.75">
      <c r="A29" s="130" t="s">
        <v>925</v>
      </c>
      <c r="B29" s="42"/>
      <c r="C29" s="43" t="s">
        <v>1231</v>
      </c>
      <c r="D29" s="38" t="s">
        <v>1841</v>
      </c>
      <c r="E29" s="44" t="s">
        <v>2527</v>
      </c>
      <c r="F29" s="44" t="s">
        <v>1810</v>
      </c>
      <c r="G29" s="44" t="s">
        <v>1917</v>
      </c>
      <c r="H29" s="44" t="s">
        <v>1880</v>
      </c>
      <c r="I29" s="44" t="s">
        <v>1967</v>
      </c>
      <c r="J29" s="44" t="s">
        <v>2063</v>
      </c>
      <c r="K29" s="132" t="s">
        <v>2178</v>
      </c>
      <c r="L29" s="132" t="s">
        <v>1999</v>
      </c>
      <c r="M29" s="135"/>
      <c r="N29" s="137" t="s">
        <v>667</v>
      </c>
      <c r="O29"/>
    </row>
    <row r="30" spans="1:15" ht="12.75">
      <c r="A30" s="131" t="s">
        <v>786</v>
      </c>
      <c r="B30" s="39">
        <v>49</v>
      </c>
      <c r="C30" s="40" t="s">
        <v>1639</v>
      </c>
      <c r="D30" s="37" t="s">
        <v>1864</v>
      </c>
      <c r="E30" s="41" t="s">
        <v>1865</v>
      </c>
      <c r="F30" s="41" t="s">
        <v>1866</v>
      </c>
      <c r="G30" s="41" t="s">
        <v>2754</v>
      </c>
      <c r="H30" s="41" t="s">
        <v>2525</v>
      </c>
      <c r="I30" s="67" t="s">
        <v>2755</v>
      </c>
      <c r="J30" s="67" t="s">
        <v>410</v>
      </c>
      <c r="K30" s="106" t="s">
        <v>2131</v>
      </c>
      <c r="L30" s="106" t="s">
        <v>1914</v>
      </c>
      <c r="M30" s="134" t="s">
        <v>2820</v>
      </c>
      <c r="N30" s="138" t="s">
        <v>411</v>
      </c>
      <c r="O30"/>
    </row>
    <row r="31" spans="1:15" ht="12.75">
      <c r="A31" s="130" t="s">
        <v>904</v>
      </c>
      <c r="B31" s="42"/>
      <c r="C31" s="43" t="s">
        <v>1168</v>
      </c>
      <c r="D31" s="38" t="s">
        <v>1886</v>
      </c>
      <c r="E31" s="44" t="s">
        <v>1938</v>
      </c>
      <c r="F31" s="44" t="s">
        <v>1990</v>
      </c>
      <c r="G31" s="44" t="s">
        <v>1938</v>
      </c>
      <c r="H31" s="44" t="s">
        <v>1954</v>
      </c>
      <c r="I31" s="67" t="s">
        <v>2025</v>
      </c>
      <c r="J31" s="67" t="s">
        <v>1886</v>
      </c>
      <c r="K31" s="132" t="s">
        <v>1929</v>
      </c>
      <c r="L31" s="132" t="s">
        <v>1923</v>
      </c>
      <c r="M31" s="135"/>
      <c r="N31" s="137" t="s">
        <v>412</v>
      </c>
      <c r="O31"/>
    </row>
    <row r="32" spans="1:15" ht="12.75">
      <c r="A32" s="131" t="s">
        <v>787</v>
      </c>
      <c r="B32" s="39">
        <v>51</v>
      </c>
      <c r="C32" s="40" t="s">
        <v>1641</v>
      </c>
      <c r="D32" s="37" t="s">
        <v>1872</v>
      </c>
      <c r="E32" s="41" t="s">
        <v>1873</v>
      </c>
      <c r="F32" s="41" t="s">
        <v>1874</v>
      </c>
      <c r="G32" s="41" t="s">
        <v>2060</v>
      </c>
      <c r="H32" s="41" t="s">
        <v>2752</v>
      </c>
      <c r="I32" s="41" t="s">
        <v>2753</v>
      </c>
      <c r="J32" s="41" t="s">
        <v>413</v>
      </c>
      <c r="K32" s="106" t="s">
        <v>414</v>
      </c>
      <c r="L32" s="106" t="s">
        <v>1914</v>
      </c>
      <c r="M32" s="134" t="s">
        <v>2740</v>
      </c>
      <c r="N32" s="138" t="s">
        <v>415</v>
      </c>
      <c r="O32"/>
    </row>
    <row r="33" spans="1:15" ht="12.75">
      <c r="A33" s="130" t="s">
        <v>904</v>
      </c>
      <c r="B33" s="42"/>
      <c r="C33" s="43" t="s">
        <v>1168</v>
      </c>
      <c r="D33" s="38" t="s">
        <v>1953</v>
      </c>
      <c r="E33" s="44" t="s">
        <v>1881</v>
      </c>
      <c r="F33" s="44" t="s">
        <v>2069</v>
      </c>
      <c r="G33" s="44" t="s">
        <v>1895</v>
      </c>
      <c r="H33" s="44" t="s">
        <v>1939</v>
      </c>
      <c r="I33" s="44" t="s">
        <v>1991</v>
      </c>
      <c r="J33" s="44" t="s">
        <v>1991</v>
      </c>
      <c r="K33" s="132" t="s">
        <v>1961</v>
      </c>
      <c r="L33" s="132" t="s">
        <v>1923</v>
      </c>
      <c r="M33" s="135"/>
      <c r="N33" s="137" t="s">
        <v>416</v>
      </c>
      <c r="O33"/>
    </row>
    <row r="34" spans="1:15" ht="12.75">
      <c r="A34" s="131" t="s">
        <v>788</v>
      </c>
      <c r="B34" s="39">
        <v>47</v>
      </c>
      <c r="C34" s="40" t="s">
        <v>1637</v>
      </c>
      <c r="D34" s="37" t="s">
        <v>1856</v>
      </c>
      <c r="E34" s="41" t="s">
        <v>1795</v>
      </c>
      <c r="F34" s="41" t="s">
        <v>1857</v>
      </c>
      <c r="G34" s="41" t="s">
        <v>2761</v>
      </c>
      <c r="H34" s="41" t="s">
        <v>2745</v>
      </c>
      <c r="I34" s="67" t="s">
        <v>2762</v>
      </c>
      <c r="J34" s="67" t="s">
        <v>407</v>
      </c>
      <c r="K34" s="106" t="s">
        <v>408</v>
      </c>
      <c r="L34" s="106" t="s">
        <v>409</v>
      </c>
      <c r="M34" s="134" t="s">
        <v>2833</v>
      </c>
      <c r="N34" s="138" t="s">
        <v>668</v>
      </c>
      <c r="O34"/>
    </row>
    <row r="35" spans="1:15" ht="12.75">
      <c r="A35" s="130" t="s">
        <v>903</v>
      </c>
      <c r="B35" s="42"/>
      <c r="C35" s="43" t="s">
        <v>1295</v>
      </c>
      <c r="D35" s="38" t="s">
        <v>2518</v>
      </c>
      <c r="E35" s="44" t="s">
        <v>1735</v>
      </c>
      <c r="F35" s="44" t="s">
        <v>1789</v>
      </c>
      <c r="G35" s="44" t="s">
        <v>2177</v>
      </c>
      <c r="H35" s="44" t="s">
        <v>1822</v>
      </c>
      <c r="I35" s="67" t="s">
        <v>1905</v>
      </c>
      <c r="J35" s="67" t="s">
        <v>1566</v>
      </c>
      <c r="K35" s="106" t="s">
        <v>1905</v>
      </c>
      <c r="L35" s="106" t="s">
        <v>2513</v>
      </c>
      <c r="M35" s="134"/>
      <c r="N35" s="137" t="s">
        <v>669</v>
      </c>
      <c r="O35"/>
    </row>
    <row r="36" spans="1:15" ht="12.75">
      <c r="A36" s="131" t="s">
        <v>1971</v>
      </c>
      <c r="B36" s="39">
        <v>133</v>
      </c>
      <c r="C36" s="40" t="s">
        <v>1721</v>
      </c>
      <c r="D36" s="37" t="s">
        <v>2532</v>
      </c>
      <c r="E36" s="41" t="s">
        <v>2533</v>
      </c>
      <c r="F36" s="41" t="s">
        <v>2534</v>
      </c>
      <c r="G36" s="41" t="s">
        <v>2857</v>
      </c>
      <c r="H36" s="41" t="s">
        <v>58</v>
      </c>
      <c r="I36" s="41" t="s">
        <v>2880</v>
      </c>
      <c r="J36" s="41" t="s">
        <v>527</v>
      </c>
      <c r="K36" s="133" t="s">
        <v>528</v>
      </c>
      <c r="L36" s="133" t="s">
        <v>1914</v>
      </c>
      <c r="M36" s="136" t="s">
        <v>2740</v>
      </c>
      <c r="N36" s="138" t="s">
        <v>789</v>
      </c>
      <c r="O36"/>
    </row>
    <row r="37" spans="1:15" ht="12.75">
      <c r="A37" s="130" t="s">
        <v>903</v>
      </c>
      <c r="B37" s="42"/>
      <c r="C37" s="43" t="s">
        <v>984</v>
      </c>
      <c r="D37" s="38" t="s">
        <v>2535</v>
      </c>
      <c r="E37" s="44" t="s">
        <v>2536</v>
      </c>
      <c r="F37" s="44" t="s">
        <v>2537</v>
      </c>
      <c r="G37" s="44" t="s">
        <v>2179</v>
      </c>
      <c r="H37" s="44" t="s">
        <v>59</v>
      </c>
      <c r="I37" s="44" t="s">
        <v>2709</v>
      </c>
      <c r="J37" s="44" t="s">
        <v>522</v>
      </c>
      <c r="K37" s="132" t="s">
        <v>483</v>
      </c>
      <c r="L37" s="132" t="s">
        <v>609</v>
      </c>
      <c r="M37" s="135"/>
      <c r="N37" s="137" t="s">
        <v>790</v>
      </c>
      <c r="O37"/>
    </row>
    <row r="38" spans="1:15" ht="12.75">
      <c r="A38" s="131" t="s">
        <v>1884</v>
      </c>
      <c r="B38" s="39">
        <v>125</v>
      </c>
      <c r="C38" s="40" t="s">
        <v>1713</v>
      </c>
      <c r="D38" s="37" t="s">
        <v>2530</v>
      </c>
      <c r="E38" s="41" t="s">
        <v>2531</v>
      </c>
      <c r="F38" s="41" t="s">
        <v>2126</v>
      </c>
      <c r="G38" s="41" t="s">
        <v>2882</v>
      </c>
      <c r="H38" s="41" t="s">
        <v>60</v>
      </c>
      <c r="I38" s="67" t="s">
        <v>2067</v>
      </c>
      <c r="J38" s="67" t="s">
        <v>523</v>
      </c>
      <c r="K38" s="106" t="s">
        <v>1847</v>
      </c>
      <c r="L38" s="106" t="s">
        <v>353</v>
      </c>
      <c r="M38" s="134" t="s">
        <v>1779</v>
      </c>
      <c r="N38" s="138" t="s">
        <v>659</v>
      </c>
      <c r="O38"/>
    </row>
    <row r="39" spans="1:15" ht="12.75">
      <c r="A39" s="130" t="s">
        <v>904</v>
      </c>
      <c r="B39" s="42"/>
      <c r="C39" s="43" t="s">
        <v>1168</v>
      </c>
      <c r="D39" s="38" t="s">
        <v>1885</v>
      </c>
      <c r="E39" s="44" t="s">
        <v>1886</v>
      </c>
      <c r="F39" s="44" t="s">
        <v>2089</v>
      </c>
      <c r="G39" s="44" t="s">
        <v>1986</v>
      </c>
      <c r="H39" s="44" t="s">
        <v>2035</v>
      </c>
      <c r="I39" s="67" t="s">
        <v>1987</v>
      </c>
      <c r="J39" s="67" t="s">
        <v>2071</v>
      </c>
      <c r="K39" s="106" t="s">
        <v>1939</v>
      </c>
      <c r="L39" s="106" t="s">
        <v>2429</v>
      </c>
      <c r="M39" s="134"/>
      <c r="N39" s="137" t="s">
        <v>660</v>
      </c>
      <c r="O39"/>
    </row>
    <row r="40" spans="1:15" ht="12.75">
      <c r="A40" s="131" t="s">
        <v>670</v>
      </c>
      <c r="B40" s="39">
        <v>90</v>
      </c>
      <c r="C40" s="40" t="s">
        <v>1679</v>
      </c>
      <c r="D40" s="37" t="s">
        <v>2064</v>
      </c>
      <c r="E40" s="41" t="s">
        <v>2065</v>
      </c>
      <c r="F40" s="41" t="s">
        <v>1759</v>
      </c>
      <c r="G40" s="41" t="s">
        <v>2852</v>
      </c>
      <c r="H40" s="41" t="s">
        <v>2769</v>
      </c>
      <c r="I40" s="41" t="s">
        <v>2853</v>
      </c>
      <c r="J40" s="41" t="s">
        <v>477</v>
      </c>
      <c r="K40" s="133" t="s">
        <v>402</v>
      </c>
      <c r="L40" s="133" t="s">
        <v>478</v>
      </c>
      <c r="M40" s="136" t="s">
        <v>2682</v>
      </c>
      <c r="N40" s="138" t="s">
        <v>479</v>
      </c>
      <c r="O40"/>
    </row>
    <row r="41" spans="1:15" ht="12.75">
      <c r="A41" s="130" t="s">
        <v>903</v>
      </c>
      <c r="B41" s="42"/>
      <c r="C41" s="43" t="s">
        <v>1448</v>
      </c>
      <c r="D41" s="38" t="s">
        <v>2541</v>
      </c>
      <c r="E41" s="44" t="s">
        <v>2542</v>
      </c>
      <c r="F41" s="44" t="s">
        <v>2542</v>
      </c>
      <c r="G41" s="44" t="s">
        <v>1956</v>
      </c>
      <c r="H41" s="44" t="s">
        <v>63</v>
      </c>
      <c r="I41" s="44" t="s">
        <v>64</v>
      </c>
      <c r="J41" s="44" t="s">
        <v>607</v>
      </c>
      <c r="K41" s="132" t="s">
        <v>1818</v>
      </c>
      <c r="L41" s="132" t="s">
        <v>2054</v>
      </c>
      <c r="M41" s="135"/>
      <c r="N41" s="137" t="s">
        <v>480</v>
      </c>
      <c r="O41"/>
    </row>
    <row r="42" spans="1:15" ht="12.75">
      <c r="A42" s="131" t="s">
        <v>57</v>
      </c>
      <c r="B42" s="39">
        <v>81</v>
      </c>
      <c r="C42" s="40" t="s">
        <v>1671</v>
      </c>
      <c r="D42" s="37" t="s">
        <v>2060</v>
      </c>
      <c r="E42" s="41" t="s">
        <v>2061</v>
      </c>
      <c r="F42" s="41" t="s">
        <v>2062</v>
      </c>
      <c r="G42" s="41" t="s">
        <v>2412</v>
      </c>
      <c r="H42" s="41" t="s">
        <v>2848</v>
      </c>
      <c r="I42" s="67" t="s">
        <v>2743</v>
      </c>
      <c r="J42" s="67" t="s">
        <v>475</v>
      </c>
      <c r="K42" s="106" t="s">
        <v>2214</v>
      </c>
      <c r="L42" s="106" t="s">
        <v>476</v>
      </c>
      <c r="M42" s="134" t="s">
        <v>2885</v>
      </c>
      <c r="N42" s="138" t="s">
        <v>671</v>
      </c>
      <c r="O42"/>
    </row>
    <row r="43" spans="1:15" ht="12.75">
      <c r="A43" s="130" t="s">
        <v>903</v>
      </c>
      <c r="B43" s="42"/>
      <c r="C43" s="43" t="s">
        <v>1004</v>
      </c>
      <c r="D43" s="38" t="s">
        <v>2018</v>
      </c>
      <c r="E43" s="44" t="s">
        <v>2521</v>
      </c>
      <c r="F43" s="44" t="s">
        <v>1824</v>
      </c>
      <c r="G43" s="44" t="s">
        <v>1803</v>
      </c>
      <c r="H43" s="44" t="s">
        <v>2513</v>
      </c>
      <c r="I43" s="67" t="s">
        <v>1826</v>
      </c>
      <c r="J43" s="67" t="s">
        <v>2019</v>
      </c>
      <c r="K43" s="106" t="s">
        <v>529</v>
      </c>
      <c r="L43" s="106" t="s">
        <v>2171</v>
      </c>
      <c r="M43" s="134"/>
      <c r="N43" s="137" t="s">
        <v>672</v>
      </c>
      <c r="O43"/>
    </row>
    <row r="44" spans="1:15" ht="12.75">
      <c r="A44" s="131" t="s">
        <v>481</v>
      </c>
      <c r="B44" s="39">
        <v>111</v>
      </c>
      <c r="C44" s="40" t="s">
        <v>1616</v>
      </c>
      <c r="D44" s="37" t="s">
        <v>2194</v>
      </c>
      <c r="E44" s="41" t="s">
        <v>2076</v>
      </c>
      <c r="F44" s="41" t="s">
        <v>2195</v>
      </c>
      <c r="G44" s="41" t="s">
        <v>2064</v>
      </c>
      <c r="H44" s="41" t="s">
        <v>1781</v>
      </c>
      <c r="I44" s="41" t="s">
        <v>2860</v>
      </c>
      <c r="J44" s="41" t="s">
        <v>524</v>
      </c>
      <c r="K44" s="133" t="s">
        <v>2514</v>
      </c>
      <c r="L44" s="133" t="s">
        <v>1834</v>
      </c>
      <c r="M44" s="136"/>
      <c r="N44" s="138" t="s">
        <v>525</v>
      </c>
      <c r="O44"/>
    </row>
    <row r="45" spans="1:15" ht="12.75">
      <c r="A45" s="130" t="s">
        <v>903</v>
      </c>
      <c r="B45" s="42"/>
      <c r="C45" s="43" t="s">
        <v>1043</v>
      </c>
      <c r="D45" s="38" t="s">
        <v>2566</v>
      </c>
      <c r="E45" s="44" t="s">
        <v>1957</v>
      </c>
      <c r="F45" s="44" t="s">
        <v>2567</v>
      </c>
      <c r="G45" s="44" t="s">
        <v>2056</v>
      </c>
      <c r="H45" s="44" t="s">
        <v>2567</v>
      </c>
      <c r="I45" s="44" t="s">
        <v>59</v>
      </c>
      <c r="J45" s="44" t="s">
        <v>1896</v>
      </c>
      <c r="K45" s="132" t="s">
        <v>1825</v>
      </c>
      <c r="L45" s="132" t="s">
        <v>608</v>
      </c>
      <c r="M45" s="135"/>
      <c r="N45" s="137" t="s">
        <v>526</v>
      </c>
      <c r="O45"/>
    </row>
    <row r="46" spans="1:15" ht="12.75">
      <c r="A46" s="131" t="s">
        <v>791</v>
      </c>
      <c r="B46" s="39">
        <v>37</v>
      </c>
      <c r="C46" s="40" t="s">
        <v>1627</v>
      </c>
      <c r="D46" s="37" t="s">
        <v>1793</v>
      </c>
      <c r="E46" s="41" t="s">
        <v>1794</v>
      </c>
      <c r="F46" s="41" t="s">
        <v>1795</v>
      </c>
      <c r="G46" s="41" t="s">
        <v>2758</v>
      </c>
      <c r="H46" s="41" t="s">
        <v>2759</v>
      </c>
      <c r="I46" s="41" t="s">
        <v>2760</v>
      </c>
      <c r="J46" s="41" t="s">
        <v>417</v>
      </c>
      <c r="K46" s="133" t="s">
        <v>418</v>
      </c>
      <c r="L46" s="133" t="s">
        <v>1959</v>
      </c>
      <c r="M46" s="136" t="s">
        <v>2682</v>
      </c>
      <c r="N46" s="138" t="s">
        <v>419</v>
      </c>
      <c r="O46"/>
    </row>
    <row r="47" spans="1:15" ht="12.75">
      <c r="A47" s="130" t="s">
        <v>929</v>
      </c>
      <c r="B47" s="42"/>
      <c r="C47" s="43" t="s">
        <v>1166</v>
      </c>
      <c r="D47" s="38" t="s">
        <v>2074</v>
      </c>
      <c r="E47" s="44" t="s">
        <v>2553</v>
      </c>
      <c r="F47" s="44" t="s">
        <v>2554</v>
      </c>
      <c r="G47" s="44" t="s">
        <v>2083</v>
      </c>
      <c r="H47" s="44" t="s">
        <v>2028</v>
      </c>
      <c r="I47" s="44" t="s">
        <v>2074</v>
      </c>
      <c r="J47" s="44" t="s">
        <v>2553</v>
      </c>
      <c r="K47" s="132" t="s">
        <v>2118</v>
      </c>
      <c r="L47" s="132" t="s">
        <v>2024</v>
      </c>
      <c r="M47" s="135"/>
      <c r="N47" s="137" t="s">
        <v>420</v>
      </c>
      <c r="O47"/>
    </row>
    <row r="48" spans="1:15" ht="12.75">
      <c r="A48" s="131" t="s">
        <v>792</v>
      </c>
      <c r="B48" s="39">
        <v>64</v>
      </c>
      <c r="C48" s="40" t="s">
        <v>1654</v>
      </c>
      <c r="D48" s="37" t="s">
        <v>1932</v>
      </c>
      <c r="E48" s="41" t="s">
        <v>1933</v>
      </c>
      <c r="F48" s="41" t="s">
        <v>1934</v>
      </c>
      <c r="G48" s="41" t="s">
        <v>2756</v>
      </c>
      <c r="H48" s="41" t="s">
        <v>2851</v>
      </c>
      <c r="I48" s="41" t="s">
        <v>1970</v>
      </c>
      <c r="J48" s="41" t="s">
        <v>453</v>
      </c>
      <c r="K48" s="133" t="s">
        <v>454</v>
      </c>
      <c r="L48" s="133" t="s">
        <v>2621</v>
      </c>
      <c r="M48" s="136" t="s">
        <v>2740</v>
      </c>
      <c r="N48" s="138" t="s">
        <v>673</v>
      </c>
      <c r="O48"/>
    </row>
    <row r="49" spans="1:20" ht="12.75">
      <c r="A49" s="130" t="s">
        <v>903</v>
      </c>
      <c r="B49" s="42"/>
      <c r="C49" s="43" t="s">
        <v>1213</v>
      </c>
      <c r="D49" s="38" t="s">
        <v>2545</v>
      </c>
      <c r="E49" s="44" t="s">
        <v>2546</v>
      </c>
      <c r="F49" s="44" t="s">
        <v>1837</v>
      </c>
      <c r="G49" s="44" t="s">
        <v>61</v>
      </c>
      <c r="H49" s="44" t="s">
        <v>62</v>
      </c>
      <c r="I49" s="44" t="s">
        <v>1830</v>
      </c>
      <c r="J49" s="44" t="s">
        <v>1817</v>
      </c>
      <c r="K49" s="132" t="s">
        <v>1830</v>
      </c>
      <c r="L49" s="132" t="s">
        <v>2181</v>
      </c>
      <c r="M49" s="135"/>
      <c r="N49" s="137" t="s">
        <v>1901</v>
      </c>
      <c r="O49"/>
      <c r="S49" s="66"/>
      <c r="T49" s="66"/>
    </row>
    <row r="50" spans="1:20" ht="12.75">
      <c r="A50" s="131" t="s">
        <v>793</v>
      </c>
      <c r="B50" s="39">
        <v>45</v>
      </c>
      <c r="C50" s="40" t="s">
        <v>1635</v>
      </c>
      <c r="D50" s="37" t="s">
        <v>1877</v>
      </c>
      <c r="E50" s="41" t="s">
        <v>1878</v>
      </c>
      <c r="F50" s="41" t="s">
        <v>1879</v>
      </c>
      <c r="G50" s="41" t="s">
        <v>2750</v>
      </c>
      <c r="H50" s="41" t="s">
        <v>1747</v>
      </c>
      <c r="I50" s="67" t="s">
        <v>2751</v>
      </c>
      <c r="J50" s="67" t="s">
        <v>436</v>
      </c>
      <c r="K50" s="106" t="s">
        <v>2870</v>
      </c>
      <c r="L50" s="106" t="s">
        <v>2214</v>
      </c>
      <c r="M50" s="134" t="s">
        <v>2763</v>
      </c>
      <c r="N50" s="138" t="s">
        <v>741</v>
      </c>
      <c r="O50"/>
      <c r="S50" s="66"/>
      <c r="T50" s="66"/>
    </row>
    <row r="51" spans="1:15" ht="12.75">
      <c r="A51" s="130" t="s">
        <v>925</v>
      </c>
      <c r="B51" s="42"/>
      <c r="C51" s="43" t="s">
        <v>976</v>
      </c>
      <c r="D51" s="38" t="s">
        <v>2538</v>
      </c>
      <c r="E51" s="44" t="s">
        <v>2539</v>
      </c>
      <c r="F51" s="44" t="s">
        <v>1832</v>
      </c>
      <c r="G51" s="44" t="s">
        <v>1880</v>
      </c>
      <c r="H51" s="44" t="s">
        <v>2799</v>
      </c>
      <c r="I51" s="67" t="s">
        <v>1566</v>
      </c>
      <c r="J51" s="67" t="s">
        <v>1925</v>
      </c>
      <c r="K51" s="106" t="s">
        <v>1789</v>
      </c>
      <c r="L51" s="106" t="s">
        <v>1862</v>
      </c>
      <c r="M51" s="134"/>
      <c r="N51" s="137" t="s">
        <v>742</v>
      </c>
      <c r="O51"/>
    </row>
    <row r="52" spans="1:15" ht="12.75">
      <c r="A52" s="131" t="s">
        <v>1176</v>
      </c>
      <c r="B52" s="39">
        <v>58</v>
      </c>
      <c r="C52" s="40" t="s">
        <v>1648</v>
      </c>
      <c r="D52" s="37" t="s">
        <v>1906</v>
      </c>
      <c r="E52" s="41" t="s">
        <v>1907</v>
      </c>
      <c r="F52" s="41" t="s">
        <v>1908</v>
      </c>
      <c r="G52" s="41" t="s">
        <v>2768</v>
      </c>
      <c r="H52" s="41" t="s">
        <v>2769</v>
      </c>
      <c r="I52" s="41" t="s">
        <v>2770</v>
      </c>
      <c r="J52" s="41" t="s">
        <v>453</v>
      </c>
      <c r="K52" s="133" t="s">
        <v>455</v>
      </c>
      <c r="L52" s="133" t="s">
        <v>1795</v>
      </c>
      <c r="M52" s="136" t="s">
        <v>167</v>
      </c>
      <c r="N52" s="138" t="s">
        <v>674</v>
      </c>
      <c r="O52"/>
    </row>
    <row r="53" spans="1:15" ht="12.75">
      <c r="A53" s="130" t="s">
        <v>903</v>
      </c>
      <c r="B53" s="42"/>
      <c r="C53" s="43" t="s">
        <v>1542</v>
      </c>
      <c r="D53" s="38" t="s">
        <v>2517</v>
      </c>
      <c r="E53" s="44" t="s">
        <v>1750</v>
      </c>
      <c r="F53" s="44" t="s">
        <v>1921</v>
      </c>
      <c r="G53" s="44" t="s">
        <v>1928</v>
      </c>
      <c r="H53" s="44" t="s">
        <v>63</v>
      </c>
      <c r="I53" s="44" t="s">
        <v>1835</v>
      </c>
      <c r="J53" s="44" t="s">
        <v>1817</v>
      </c>
      <c r="K53" s="132" t="s">
        <v>521</v>
      </c>
      <c r="L53" s="132" t="s">
        <v>1966</v>
      </c>
      <c r="M53" s="135"/>
      <c r="N53" s="137" t="s">
        <v>675</v>
      </c>
      <c r="O53"/>
    </row>
    <row r="54" spans="1:15" ht="12.75">
      <c r="A54" s="131" t="s">
        <v>1177</v>
      </c>
      <c r="B54" s="39">
        <v>46</v>
      </c>
      <c r="C54" s="40" t="s">
        <v>1636</v>
      </c>
      <c r="D54" s="37" t="s">
        <v>1859</v>
      </c>
      <c r="E54" s="41" t="s">
        <v>1860</v>
      </c>
      <c r="F54" s="41" t="s">
        <v>1861</v>
      </c>
      <c r="G54" s="41" t="s">
        <v>2741</v>
      </c>
      <c r="H54" s="41" t="s">
        <v>2742</v>
      </c>
      <c r="I54" s="67" t="s">
        <v>2743</v>
      </c>
      <c r="J54" s="67" t="s">
        <v>426</v>
      </c>
      <c r="K54" s="106" t="s">
        <v>427</v>
      </c>
      <c r="L54" s="106" t="s">
        <v>2514</v>
      </c>
      <c r="M54" s="134" t="s">
        <v>2763</v>
      </c>
      <c r="N54" s="138" t="s">
        <v>794</v>
      </c>
      <c r="O54"/>
    </row>
    <row r="55" spans="1:15" ht="12.75">
      <c r="A55" s="130" t="s">
        <v>903</v>
      </c>
      <c r="B55" s="42"/>
      <c r="C55" s="43" t="s">
        <v>1448</v>
      </c>
      <c r="D55" s="38" t="s">
        <v>1891</v>
      </c>
      <c r="E55" s="44" t="s">
        <v>2522</v>
      </c>
      <c r="F55" s="44" t="s">
        <v>1840</v>
      </c>
      <c r="G55" s="44" t="s">
        <v>2181</v>
      </c>
      <c r="H55" s="44" t="s">
        <v>1842</v>
      </c>
      <c r="I55" s="67" t="s">
        <v>1826</v>
      </c>
      <c r="J55" s="67" t="s">
        <v>1916</v>
      </c>
      <c r="K55" s="106" t="s">
        <v>610</v>
      </c>
      <c r="L55" s="106" t="s">
        <v>49</v>
      </c>
      <c r="M55" s="134"/>
      <c r="N55" s="137" t="s">
        <v>795</v>
      </c>
      <c r="O55"/>
    </row>
    <row r="56" spans="1:15" ht="12.75">
      <c r="A56" s="131" t="s">
        <v>1178</v>
      </c>
      <c r="B56" s="39">
        <v>92</v>
      </c>
      <c r="C56" s="40" t="s">
        <v>1681</v>
      </c>
      <c r="D56" s="37" t="s">
        <v>2111</v>
      </c>
      <c r="E56" s="41" t="s">
        <v>2112</v>
      </c>
      <c r="F56" s="41" t="s">
        <v>2113</v>
      </c>
      <c r="G56" s="41" t="s">
        <v>2854</v>
      </c>
      <c r="H56" s="41" t="s">
        <v>2855</v>
      </c>
      <c r="I56" s="41" t="s">
        <v>1772</v>
      </c>
      <c r="J56" s="41" t="s">
        <v>396</v>
      </c>
      <c r="K56" s="133" t="s">
        <v>482</v>
      </c>
      <c r="L56" s="133" t="s">
        <v>2531</v>
      </c>
      <c r="M56" s="136" t="s">
        <v>2833</v>
      </c>
      <c r="N56" s="138" t="s">
        <v>676</v>
      </c>
      <c r="O56"/>
    </row>
    <row r="57" spans="1:15" ht="12.75">
      <c r="A57" s="130" t="s">
        <v>903</v>
      </c>
      <c r="B57" s="42"/>
      <c r="C57" s="43" t="s">
        <v>1015</v>
      </c>
      <c r="D57" s="38" t="s">
        <v>2716</v>
      </c>
      <c r="E57" s="44" t="s">
        <v>2523</v>
      </c>
      <c r="F57" s="44" t="s">
        <v>1826</v>
      </c>
      <c r="G57" s="44" t="s">
        <v>1818</v>
      </c>
      <c r="H57" s="44" t="s">
        <v>1843</v>
      </c>
      <c r="I57" s="44" t="s">
        <v>1816</v>
      </c>
      <c r="J57" s="44" t="s">
        <v>530</v>
      </c>
      <c r="K57" s="132" t="s">
        <v>1803</v>
      </c>
      <c r="L57" s="132" t="s">
        <v>529</v>
      </c>
      <c r="M57" s="135"/>
      <c r="N57" s="137" t="s">
        <v>2887</v>
      </c>
      <c r="O57"/>
    </row>
    <row r="58" spans="1:15" ht="12.75">
      <c r="A58" s="131" t="s">
        <v>796</v>
      </c>
      <c r="B58" s="39">
        <v>62</v>
      </c>
      <c r="C58" s="40" t="s">
        <v>1652</v>
      </c>
      <c r="D58" s="37" t="s">
        <v>1935</v>
      </c>
      <c r="E58" s="41" t="s">
        <v>1936</v>
      </c>
      <c r="F58" s="41" t="s">
        <v>1937</v>
      </c>
      <c r="G58" s="41" t="s">
        <v>2869</v>
      </c>
      <c r="H58" s="41" t="s">
        <v>1936</v>
      </c>
      <c r="I58" s="67" t="s">
        <v>2870</v>
      </c>
      <c r="J58" s="67" t="s">
        <v>461</v>
      </c>
      <c r="K58" s="106" t="s">
        <v>462</v>
      </c>
      <c r="L58" s="106" t="s">
        <v>1870</v>
      </c>
      <c r="M58" s="134" t="s">
        <v>1779</v>
      </c>
      <c r="N58" s="138" t="s">
        <v>531</v>
      </c>
      <c r="O58"/>
    </row>
    <row r="59" spans="1:15" ht="12.75">
      <c r="A59" s="130" t="s">
        <v>904</v>
      </c>
      <c r="B59" s="42"/>
      <c r="C59" s="43" t="s">
        <v>1168</v>
      </c>
      <c r="D59" s="38" t="s">
        <v>2138</v>
      </c>
      <c r="E59" s="44" t="s">
        <v>2072</v>
      </c>
      <c r="F59" s="44" t="s">
        <v>2184</v>
      </c>
      <c r="G59" s="44" t="s">
        <v>2068</v>
      </c>
      <c r="H59" s="44" t="s">
        <v>1975</v>
      </c>
      <c r="I59" s="67" t="s">
        <v>2012</v>
      </c>
      <c r="J59" s="67" t="s">
        <v>468</v>
      </c>
      <c r="K59" s="106" t="s">
        <v>1895</v>
      </c>
      <c r="L59" s="106" t="s">
        <v>2787</v>
      </c>
      <c r="M59" s="134"/>
      <c r="N59" s="137" t="s">
        <v>532</v>
      </c>
      <c r="O59"/>
    </row>
    <row r="60" spans="1:15" ht="12.75">
      <c r="A60" s="131" t="s">
        <v>743</v>
      </c>
      <c r="B60" s="39">
        <v>91</v>
      </c>
      <c r="C60" s="40" t="s">
        <v>1680</v>
      </c>
      <c r="D60" s="37" t="s">
        <v>1980</v>
      </c>
      <c r="E60" s="41" t="s">
        <v>1781</v>
      </c>
      <c r="F60" s="41" t="s">
        <v>2067</v>
      </c>
      <c r="G60" s="41" t="s">
        <v>2857</v>
      </c>
      <c r="H60" s="41" t="s">
        <v>2858</v>
      </c>
      <c r="I60" s="41" t="s">
        <v>2859</v>
      </c>
      <c r="J60" s="41" t="s">
        <v>484</v>
      </c>
      <c r="K60" s="133" t="s">
        <v>2621</v>
      </c>
      <c r="L60" s="133" t="s">
        <v>1834</v>
      </c>
      <c r="M60" s="136" t="s">
        <v>2682</v>
      </c>
      <c r="N60" s="138" t="s">
        <v>485</v>
      </c>
      <c r="O60"/>
    </row>
    <row r="61" spans="1:15" ht="12.75">
      <c r="A61" s="130" t="s">
        <v>904</v>
      </c>
      <c r="B61" s="42"/>
      <c r="C61" s="43" t="s">
        <v>1267</v>
      </c>
      <c r="D61" s="38" t="s">
        <v>1998</v>
      </c>
      <c r="E61" s="44" t="s">
        <v>2026</v>
      </c>
      <c r="F61" s="44" t="s">
        <v>1997</v>
      </c>
      <c r="G61" s="44" t="s">
        <v>1948</v>
      </c>
      <c r="H61" s="44" t="s">
        <v>65</v>
      </c>
      <c r="I61" s="44" t="s">
        <v>2184</v>
      </c>
      <c r="J61" s="44" t="s">
        <v>2136</v>
      </c>
      <c r="K61" s="132" t="s">
        <v>2012</v>
      </c>
      <c r="L61" s="132" t="s">
        <v>438</v>
      </c>
      <c r="M61" s="135"/>
      <c r="N61" s="137" t="s">
        <v>486</v>
      </c>
      <c r="O61"/>
    </row>
    <row r="62" spans="1:15" ht="12.75">
      <c r="A62" s="131" t="s">
        <v>1179</v>
      </c>
      <c r="B62" s="39">
        <v>75</v>
      </c>
      <c r="C62" s="40" t="s">
        <v>1665</v>
      </c>
      <c r="D62" s="37" t="s">
        <v>1980</v>
      </c>
      <c r="E62" s="41" t="s">
        <v>1981</v>
      </c>
      <c r="F62" s="41" t="s">
        <v>1982</v>
      </c>
      <c r="G62" s="41" t="s">
        <v>2861</v>
      </c>
      <c r="H62" s="41" t="s">
        <v>2862</v>
      </c>
      <c r="I62" s="67" t="s">
        <v>2863</v>
      </c>
      <c r="J62" s="67" t="s">
        <v>487</v>
      </c>
      <c r="K62" s="106" t="s">
        <v>2525</v>
      </c>
      <c r="L62" s="106" t="s">
        <v>2065</v>
      </c>
      <c r="M62" s="134" t="s">
        <v>2682</v>
      </c>
      <c r="N62" s="138" t="s">
        <v>488</v>
      </c>
      <c r="O62"/>
    </row>
    <row r="63" spans="1:15" ht="12.75">
      <c r="A63" s="130" t="s">
        <v>928</v>
      </c>
      <c r="B63" s="42"/>
      <c r="C63" s="43" t="s">
        <v>999</v>
      </c>
      <c r="D63" s="38" t="s">
        <v>2120</v>
      </c>
      <c r="E63" s="44" t="s">
        <v>2540</v>
      </c>
      <c r="F63" s="44" t="s">
        <v>2207</v>
      </c>
      <c r="G63" s="44" t="s">
        <v>66</v>
      </c>
      <c r="H63" s="44" t="s">
        <v>2182</v>
      </c>
      <c r="I63" s="67" t="s">
        <v>67</v>
      </c>
      <c r="J63" s="67" t="s">
        <v>470</v>
      </c>
      <c r="K63" s="106" t="s">
        <v>2838</v>
      </c>
      <c r="L63" s="106" t="s">
        <v>71</v>
      </c>
      <c r="M63" s="134"/>
      <c r="N63" s="137" t="s">
        <v>2893</v>
      </c>
      <c r="O63"/>
    </row>
    <row r="64" spans="1:15" ht="12.75">
      <c r="A64" s="131" t="s">
        <v>797</v>
      </c>
      <c r="B64" s="39">
        <v>84</v>
      </c>
      <c r="C64" s="40" t="s">
        <v>1674</v>
      </c>
      <c r="D64" s="37" t="s">
        <v>2078</v>
      </c>
      <c r="E64" s="41" t="s">
        <v>2079</v>
      </c>
      <c r="F64" s="41" t="s">
        <v>2080</v>
      </c>
      <c r="G64" s="41" t="s">
        <v>1888</v>
      </c>
      <c r="H64" s="41" t="s">
        <v>1755</v>
      </c>
      <c r="I64" s="41" t="s">
        <v>2826</v>
      </c>
      <c r="J64" s="41" t="s">
        <v>489</v>
      </c>
      <c r="K64" s="133" t="s">
        <v>1738</v>
      </c>
      <c r="L64" s="133" t="s">
        <v>490</v>
      </c>
      <c r="M64" s="136" t="s">
        <v>2740</v>
      </c>
      <c r="N64" s="138" t="s">
        <v>798</v>
      </c>
      <c r="O64"/>
    </row>
    <row r="65" spans="1:15" ht="12.75">
      <c r="A65" s="130" t="s">
        <v>904</v>
      </c>
      <c r="B65" s="42"/>
      <c r="C65" s="43" t="s">
        <v>1168</v>
      </c>
      <c r="D65" s="38" t="s">
        <v>2568</v>
      </c>
      <c r="E65" s="44" t="s">
        <v>2105</v>
      </c>
      <c r="F65" s="44" t="s">
        <v>2072</v>
      </c>
      <c r="G65" s="44" t="s">
        <v>2374</v>
      </c>
      <c r="H65" s="44" t="s">
        <v>1946</v>
      </c>
      <c r="I65" s="44" t="s">
        <v>1979</v>
      </c>
      <c r="J65" s="44" t="s">
        <v>2035</v>
      </c>
      <c r="K65" s="132" t="s">
        <v>1938</v>
      </c>
      <c r="L65" s="132" t="s">
        <v>1978</v>
      </c>
      <c r="M65" s="135"/>
      <c r="N65" s="137" t="s">
        <v>799</v>
      </c>
      <c r="O65"/>
    </row>
    <row r="66" spans="1:15" ht="12.75">
      <c r="A66" s="131" t="s">
        <v>744</v>
      </c>
      <c r="B66" s="39">
        <v>36</v>
      </c>
      <c r="C66" s="40" t="s">
        <v>1626</v>
      </c>
      <c r="D66" s="37" t="s">
        <v>1780</v>
      </c>
      <c r="E66" s="41" t="s">
        <v>1781</v>
      </c>
      <c r="F66" s="41" t="s">
        <v>1782</v>
      </c>
      <c r="G66" s="41" t="s">
        <v>2756</v>
      </c>
      <c r="H66" s="41" t="s">
        <v>2757</v>
      </c>
      <c r="I66" s="67" t="s">
        <v>2186</v>
      </c>
      <c r="J66" s="67" t="s">
        <v>421</v>
      </c>
      <c r="K66" s="106" t="s">
        <v>422</v>
      </c>
      <c r="L66" s="106" t="s">
        <v>423</v>
      </c>
      <c r="M66" s="134" t="s">
        <v>2820</v>
      </c>
      <c r="N66" s="138" t="s">
        <v>424</v>
      </c>
      <c r="O66"/>
    </row>
    <row r="67" spans="1:15" ht="12.75">
      <c r="A67" s="130" t="s">
        <v>926</v>
      </c>
      <c r="B67" s="42"/>
      <c r="C67" s="43" t="s">
        <v>1168</v>
      </c>
      <c r="D67" s="38" t="s">
        <v>2540</v>
      </c>
      <c r="E67" s="44" t="s">
        <v>2188</v>
      </c>
      <c r="F67" s="44" t="s">
        <v>2188</v>
      </c>
      <c r="G67" s="44" t="s">
        <v>2188</v>
      </c>
      <c r="H67" s="44" t="s">
        <v>2024</v>
      </c>
      <c r="I67" s="67" t="s">
        <v>2540</v>
      </c>
      <c r="J67" s="67" t="s">
        <v>2023</v>
      </c>
      <c r="K67" s="106" t="s">
        <v>2074</v>
      </c>
      <c r="L67" s="106" t="s">
        <v>2025</v>
      </c>
      <c r="M67" s="134"/>
      <c r="N67" s="137" t="s">
        <v>425</v>
      </c>
      <c r="O67"/>
    </row>
    <row r="68" spans="1:15" ht="12.75">
      <c r="A68" s="131" t="s">
        <v>2027</v>
      </c>
      <c r="B68" s="39">
        <v>30</v>
      </c>
      <c r="C68" s="40" t="s">
        <v>1620</v>
      </c>
      <c r="D68" s="37" t="s">
        <v>1796</v>
      </c>
      <c r="E68" s="41" t="s">
        <v>1797</v>
      </c>
      <c r="F68" s="41" t="s">
        <v>1798</v>
      </c>
      <c r="G68" s="41" t="s">
        <v>2111</v>
      </c>
      <c r="H68" s="41" t="s">
        <v>2766</v>
      </c>
      <c r="I68" s="41" t="s">
        <v>2767</v>
      </c>
      <c r="J68" s="41" t="s">
        <v>318</v>
      </c>
      <c r="K68" s="133" t="s">
        <v>1734</v>
      </c>
      <c r="L68" s="133" t="s">
        <v>319</v>
      </c>
      <c r="M68" s="136" t="s">
        <v>1779</v>
      </c>
      <c r="N68" s="138" t="s">
        <v>320</v>
      </c>
      <c r="O68"/>
    </row>
    <row r="69" spans="1:15" ht="12.75">
      <c r="A69" s="130" t="s">
        <v>929</v>
      </c>
      <c r="B69" s="42"/>
      <c r="C69" s="43" t="s">
        <v>1166</v>
      </c>
      <c r="D69" s="38" t="s">
        <v>2095</v>
      </c>
      <c r="E69" s="44" t="s">
        <v>2015</v>
      </c>
      <c r="F69" s="44" t="s">
        <v>2561</v>
      </c>
      <c r="G69" s="44" t="s">
        <v>2118</v>
      </c>
      <c r="H69" s="44" t="s">
        <v>2044</v>
      </c>
      <c r="I69" s="67" t="s">
        <v>2208</v>
      </c>
      <c r="J69" s="44" t="s">
        <v>2083</v>
      </c>
      <c r="K69" s="132" t="s">
        <v>2188</v>
      </c>
      <c r="L69" s="132" t="s">
        <v>2115</v>
      </c>
      <c r="M69" s="135"/>
      <c r="N69" s="137" t="s">
        <v>2057</v>
      </c>
      <c r="O69"/>
    </row>
    <row r="70" spans="1:15" ht="12.75">
      <c r="A70" s="131" t="s">
        <v>745</v>
      </c>
      <c r="B70" s="39">
        <v>33</v>
      </c>
      <c r="C70" s="40" t="s">
        <v>1623</v>
      </c>
      <c r="D70" s="37" t="s">
        <v>1804</v>
      </c>
      <c r="E70" s="41" t="s">
        <v>1758</v>
      </c>
      <c r="F70" s="41" t="s">
        <v>1807</v>
      </c>
      <c r="G70" s="41" t="s">
        <v>2756</v>
      </c>
      <c r="H70" s="41" t="s">
        <v>1989</v>
      </c>
      <c r="I70" s="41" t="s">
        <v>2774</v>
      </c>
      <c r="J70" s="67" t="s">
        <v>428</v>
      </c>
      <c r="K70" s="106" t="s">
        <v>1870</v>
      </c>
      <c r="L70" s="106" t="s">
        <v>2894</v>
      </c>
      <c r="M70" s="134"/>
      <c r="N70" s="138" t="s">
        <v>429</v>
      </c>
      <c r="O70"/>
    </row>
    <row r="71" spans="1:15" ht="12.75">
      <c r="A71" s="130" t="s">
        <v>926</v>
      </c>
      <c r="B71" s="42"/>
      <c r="C71" s="43" t="s">
        <v>970</v>
      </c>
      <c r="D71" s="38" t="s">
        <v>2394</v>
      </c>
      <c r="E71" s="44" t="s">
        <v>2582</v>
      </c>
      <c r="F71" s="44" t="s">
        <v>2583</v>
      </c>
      <c r="G71" s="44" t="s">
        <v>2188</v>
      </c>
      <c r="H71" s="44" t="s">
        <v>2127</v>
      </c>
      <c r="I71" s="44" t="s">
        <v>2585</v>
      </c>
      <c r="J71" s="67" t="s">
        <v>2121</v>
      </c>
      <c r="K71" s="106" t="s">
        <v>611</v>
      </c>
      <c r="L71" s="106" t="s">
        <v>1952</v>
      </c>
      <c r="M71" s="134"/>
      <c r="N71" s="137" t="s">
        <v>430</v>
      </c>
      <c r="O71"/>
    </row>
    <row r="72" spans="1:15" ht="12.75">
      <c r="A72" s="131" t="s">
        <v>746</v>
      </c>
      <c r="B72" s="39">
        <v>32</v>
      </c>
      <c r="C72" s="40" t="s">
        <v>1622</v>
      </c>
      <c r="D72" s="37" t="s">
        <v>1786</v>
      </c>
      <c r="E72" s="41" t="s">
        <v>1787</v>
      </c>
      <c r="F72" s="41" t="s">
        <v>1788</v>
      </c>
      <c r="G72" s="41" t="s">
        <v>2771</v>
      </c>
      <c r="H72" s="41" t="s">
        <v>2772</v>
      </c>
      <c r="I72" s="41" t="s">
        <v>2773</v>
      </c>
      <c r="J72" s="41" t="s">
        <v>336</v>
      </c>
      <c r="K72" s="133" t="s">
        <v>431</v>
      </c>
      <c r="L72" s="133" t="s">
        <v>432</v>
      </c>
      <c r="M72" s="136" t="s">
        <v>2682</v>
      </c>
      <c r="N72" s="138" t="s">
        <v>433</v>
      </c>
      <c r="O72"/>
    </row>
    <row r="73" spans="1:15" ht="12.75">
      <c r="A73" s="130" t="s">
        <v>926</v>
      </c>
      <c r="B73" s="42"/>
      <c r="C73" s="43" t="s">
        <v>968</v>
      </c>
      <c r="D73" s="38" t="s">
        <v>2547</v>
      </c>
      <c r="E73" s="44" t="s">
        <v>1986</v>
      </c>
      <c r="F73" s="44" t="s">
        <v>2548</v>
      </c>
      <c r="G73" s="44" t="s">
        <v>2372</v>
      </c>
      <c r="H73" s="44" t="s">
        <v>72</v>
      </c>
      <c r="I73" s="44" t="s">
        <v>73</v>
      </c>
      <c r="J73" s="44" t="s">
        <v>2040</v>
      </c>
      <c r="K73" s="132" t="s">
        <v>2091</v>
      </c>
      <c r="L73" s="132" t="s">
        <v>2009</v>
      </c>
      <c r="M73" s="135"/>
      <c r="N73" s="137" t="s">
        <v>434</v>
      </c>
      <c r="O73"/>
    </row>
    <row r="74" spans="1:15" ht="12.75">
      <c r="A74" s="131" t="s">
        <v>747</v>
      </c>
      <c r="B74" s="39">
        <v>59</v>
      </c>
      <c r="C74" s="40" t="s">
        <v>1649</v>
      </c>
      <c r="D74" s="37" t="s">
        <v>1941</v>
      </c>
      <c r="E74" s="41" t="s">
        <v>1942</v>
      </c>
      <c r="F74" s="41" t="s">
        <v>1943</v>
      </c>
      <c r="G74" s="41" t="s">
        <v>2871</v>
      </c>
      <c r="H74" s="41" t="s">
        <v>2872</v>
      </c>
      <c r="I74" s="67" t="s">
        <v>2873</v>
      </c>
      <c r="J74" s="67" t="s">
        <v>456</v>
      </c>
      <c r="K74" s="106" t="s">
        <v>457</v>
      </c>
      <c r="L74" s="106" t="s">
        <v>2801</v>
      </c>
      <c r="M74" s="134" t="s">
        <v>1779</v>
      </c>
      <c r="N74" s="138" t="s">
        <v>458</v>
      </c>
      <c r="O74"/>
    </row>
    <row r="75" spans="1:15" ht="12.75">
      <c r="A75" s="130" t="s">
        <v>905</v>
      </c>
      <c r="B75" s="42"/>
      <c r="C75" s="43" t="s">
        <v>970</v>
      </c>
      <c r="D75" s="38" t="s">
        <v>2094</v>
      </c>
      <c r="E75" s="44" t="s">
        <v>2218</v>
      </c>
      <c r="F75" s="44" t="s">
        <v>2216</v>
      </c>
      <c r="G75" s="44" t="s">
        <v>2139</v>
      </c>
      <c r="H75" s="44" t="s">
        <v>2090</v>
      </c>
      <c r="I75" s="67" t="s">
        <v>2121</v>
      </c>
      <c r="J75" s="67" t="s">
        <v>1947</v>
      </c>
      <c r="K75" s="106" t="s">
        <v>2089</v>
      </c>
      <c r="L75" s="106" t="s">
        <v>2215</v>
      </c>
      <c r="M75" s="134"/>
      <c r="N75" s="137" t="s">
        <v>459</v>
      </c>
      <c r="O75"/>
    </row>
    <row r="76" spans="1:15" ht="12.75">
      <c r="A76" s="131" t="s">
        <v>748</v>
      </c>
      <c r="B76" s="39">
        <v>69</v>
      </c>
      <c r="C76" s="40" t="s">
        <v>1659</v>
      </c>
      <c r="D76" s="37" t="s">
        <v>1972</v>
      </c>
      <c r="E76" s="41" t="s">
        <v>1973</v>
      </c>
      <c r="F76" s="41" t="s">
        <v>1974</v>
      </c>
      <c r="G76" s="41" t="s">
        <v>2882</v>
      </c>
      <c r="H76" s="41" t="s">
        <v>2883</v>
      </c>
      <c r="I76" s="41" t="s">
        <v>2884</v>
      </c>
      <c r="J76" s="41" t="s">
        <v>463</v>
      </c>
      <c r="K76" s="133" t="s">
        <v>466</v>
      </c>
      <c r="L76" s="133" t="s">
        <v>467</v>
      </c>
      <c r="M76" s="136" t="s">
        <v>2820</v>
      </c>
      <c r="N76" s="138" t="s">
        <v>2272</v>
      </c>
      <c r="O76"/>
    </row>
    <row r="77" spans="1:15" ht="12.75">
      <c r="A77" s="130" t="s">
        <v>904</v>
      </c>
      <c r="B77" s="42"/>
      <c r="C77" s="43" t="s">
        <v>1168</v>
      </c>
      <c r="D77" s="38" t="s">
        <v>1882</v>
      </c>
      <c r="E77" s="44" t="s">
        <v>2149</v>
      </c>
      <c r="F77" s="44" t="s">
        <v>1993</v>
      </c>
      <c r="G77" s="44" t="s">
        <v>1986</v>
      </c>
      <c r="H77" s="44" t="s">
        <v>2607</v>
      </c>
      <c r="I77" s="44" t="s">
        <v>2072</v>
      </c>
      <c r="J77" s="44" t="s">
        <v>1945</v>
      </c>
      <c r="K77" s="132" t="s">
        <v>1998</v>
      </c>
      <c r="L77" s="132" t="s">
        <v>1894</v>
      </c>
      <c r="M77" s="135"/>
      <c r="N77" s="137" t="s">
        <v>2273</v>
      </c>
      <c r="O77"/>
    </row>
    <row r="78" spans="1:15" ht="12.75">
      <c r="A78" s="131" t="s">
        <v>749</v>
      </c>
      <c r="B78" s="39">
        <v>105</v>
      </c>
      <c r="C78" s="40" t="s">
        <v>1694</v>
      </c>
      <c r="D78" s="37" t="s">
        <v>2190</v>
      </c>
      <c r="E78" s="41" t="s">
        <v>1797</v>
      </c>
      <c r="F78" s="41" t="s">
        <v>2197</v>
      </c>
      <c r="G78" s="41" t="s">
        <v>2524</v>
      </c>
      <c r="H78" s="41" t="s">
        <v>2778</v>
      </c>
      <c r="I78" s="67" t="s">
        <v>2881</v>
      </c>
      <c r="J78" s="67" t="s">
        <v>534</v>
      </c>
      <c r="K78" s="106" t="s">
        <v>325</v>
      </c>
      <c r="L78" s="106" t="s">
        <v>1936</v>
      </c>
      <c r="M78" s="134" t="s">
        <v>1779</v>
      </c>
      <c r="N78" s="138" t="s">
        <v>535</v>
      </c>
      <c r="O78"/>
    </row>
    <row r="79" spans="1:15" ht="12.75">
      <c r="A79" s="130" t="s">
        <v>906</v>
      </c>
      <c r="B79" s="42"/>
      <c r="C79" s="43" t="s">
        <v>1250</v>
      </c>
      <c r="D79" s="38" t="s">
        <v>2149</v>
      </c>
      <c r="E79" s="44" t="s">
        <v>2085</v>
      </c>
      <c r="F79" s="44" t="s">
        <v>2369</v>
      </c>
      <c r="G79" s="44" t="s">
        <v>2115</v>
      </c>
      <c r="H79" s="44" t="s">
        <v>2052</v>
      </c>
      <c r="I79" s="67" t="s">
        <v>75</v>
      </c>
      <c r="J79" s="67" t="s">
        <v>2868</v>
      </c>
      <c r="K79" s="106" t="s">
        <v>2560</v>
      </c>
      <c r="L79" s="106" t="s">
        <v>2066</v>
      </c>
      <c r="M79" s="134"/>
      <c r="N79" s="137" t="s">
        <v>536</v>
      </c>
      <c r="O79"/>
    </row>
    <row r="80" spans="1:15" ht="12.75">
      <c r="A80" s="131" t="s">
        <v>750</v>
      </c>
      <c r="B80" s="39">
        <v>29</v>
      </c>
      <c r="C80" s="40" t="s">
        <v>1619</v>
      </c>
      <c r="D80" s="37" t="s">
        <v>1790</v>
      </c>
      <c r="E80" s="41" t="s">
        <v>1583</v>
      </c>
      <c r="F80" s="41" t="s">
        <v>1791</v>
      </c>
      <c r="G80" s="41" t="s">
        <v>2764</v>
      </c>
      <c r="H80" s="41" t="s">
        <v>2030</v>
      </c>
      <c r="I80" s="41" t="s">
        <v>2765</v>
      </c>
      <c r="J80" s="41" t="s">
        <v>321</v>
      </c>
      <c r="K80" s="133" t="s">
        <v>1734</v>
      </c>
      <c r="L80" s="133" t="s">
        <v>322</v>
      </c>
      <c r="M80" s="136" t="s">
        <v>2820</v>
      </c>
      <c r="N80" s="138" t="s">
        <v>323</v>
      </c>
      <c r="O80"/>
    </row>
    <row r="81" spans="1:15" ht="12.75">
      <c r="A81" s="130" t="s">
        <v>926</v>
      </c>
      <c r="B81" s="42"/>
      <c r="C81" s="43" t="s">
        <v>1168</v>
      </c>
      <c r="D81" s="38" t="s">
        <v>2552</v>
      </c>
      <c r="E81" s="44" t="s">
        <v>2052</v>
      </c>
      <c r="F81" s="44" t="s">
        <v>2070</v>
      </c>
      <c r="G81" s="44" t="s">
        <v>2540</v>
      </c>
      <c r="H81" s="44" t="s">
        <v>2372</v>
      </c>
      <c r="I81" s="44" t="s">
        <v>2127</v>
      </c>
      <c r="J81" s="44" t="s">
        <v>1994</v>
      </c>
      <c r="K81" s="132" t="s">
        <v>2121</v>
      </c>
      <c r="L81" s="132" t="s">
        <v>2122</v>
      </c>
      <c r="M81" s="135"/>
      <c r="N81" s="137" t="s">
        <v>435</v>
      </c>
      <c r="O81"/>
    </row>
    <row r="82" spans="1:15" ht="12.75">
      <c r="A82" s="131" t="s">
        <v>751</v>
      </c>
      <c r="B82" s="39">
        <v>68</v>
      </c>
      <c r="C82" s="40" t="s">
        <v>1658</v>
      </c>
      <c r="D82" s="37" t="s">
        <v>1963</v>
      </c>
      <c r="E82" s="41" t="s">
        <v>1964</v>
      </c>
      <c r="F82" s="41" t="s">
        <v>1965</v>
      </c>
      <c r="G82" s="41" t="s">
        <v>2849</v>
      </c>
      <c r="H82" s="41" t="s">
        <v>2778</v>
      </c>
      <c r="I82" s="67" t="s">
        <v>2850</v>
      </c>
      <c r="J82" s="67" t="s">
        <v>460</v>
      </c>
      <c r="K82" s="106" t="s">
        <v>1771</v>
      </c>
      <c r="L82" s="106" t="s">
        <v>2810</v>
      </c>
      <c r="M82" s="134" t="s">
        <v>2833</v>
      </c>
      <c r="N82" s="217" t="s">
        <v>2315</v>
      </c>
      <c r="O82"/>
    </row>
    <row r="83" spans="1:15" ht="12.75">
      <c r="A83" s="130" t="s">
        <v>906</v>
      </c>
      <c r="B83" s="42"/>
      <c r="C83" s="43" t="s">
        <v>1213</v>
      </c>
      <c r="D83" s="38" t="s">
        <v>1887</v>
      </c>
      <c r="E83" s="44" t="s">
        <v>1926</v>
      </c>
      <c r="F83" s="44" t="s">
        <v>1940</v>
      </c>
      <c r="G83" s="44" t="s">
        <v>1922</v>
      </c>
      <c r="H83" s="44" t="s">
        <v>2052</v>
      </c>
      <c r="I83" s="67" t="s">
        <v>2028</v>
      </c>
      <c r="J83" s="67" t="s">
        <v>1983</v>
      </c>
      <c r="K83" s="106" t="s">
        <v>2551</v>
      </c>
      <c r="L83" s="106" t="s">
        <v>1992</v>
      </c>
      <c r="M83" s="134"/>
      <c r="N83" s="137" t="s">
        <v>2316</v>
      </c>
      <c r="O83"/>
    </row>
    <row r="84" spans="1:15" ht="12.75">
      <c r="A84" s="131" t="s">
        <v>2081</v>
      </c>
      <c r="B84" s="39">
        <v>66</v>
      </c>
      <c r="C84" s="40" t="s">
        <v>1656</v>
      </c>
      <c r="D84" s="37" t="s">
        <v>1930</v>
      </c>
      <c r="E84" s="41" t="s">
        <v>1931</v>
      </c>
      <c r="F84" s="41" t="s">
        <v>1756</v>
      </c>
      <c r="G84" s="41" t="s">
        <v>1872</v>
      </c>
      <c r="H84" s="41" t="s">
        <v>2180</v>
      </c>
      <c r="I84" s="41" t="s">
        <v>2067</v>
      </c>
      <c r="J84" s="41" t="s">
        <v>463</v>
      </c>
      <c r="K84" s="133" t="s">
        <v>464</v>
      </c>
      <c r="L84" s="133" t="s">
        <v>2621</v>
      </c>
      <c r="M84" s="136" t="s">
        <v>2806</v>
      </c>
      <c r="N84" s="138" t="s">
        <v>2252</v>
      </c>
      <c r="O84"/>
    </row>
    <row r="85" spans="1:15" ht="12.75">
      <c r="A85" s="130" t="s">
        <v>905</v>
      </c>
      <c r="B85" s="42"/>
      <c r="C85" s="43" t="s">
        <v>1168</v>
      </c>
      <c r="D85" s="38" t="s">
        <v>1983</v>
      </c>
      <c r="E85" s="44" t="s">
        <v>2146</v>
      </c>
      <c r="F85" s="44" t="s">
        <v>2033</v>
      </c>
      <c r="G85" s="44" t="s">
        <v>2868</v>
      </c>
      <c r="H85" s="44" t="s">
        <v>2115</v>
      </c>
      <c r="I85" s="44" t="s">
        <v>2551</v>
      </c>
      <c r="J85" s="44" t="s">
        <v>1945</v>
      </c>
      <c r="K85" s="132" t="s">
        <v>2073</v>
      </c>
      <c r="L85" s="132" t="s">
        <v>1944</v>
      </c>
      <c r="M85" s="135"/>
      <c r="N85" s="137" t="s">
        <v>2253</v>
      </c>
      <c r="O85"/>
    </row>
    <row r="86" spans="1:15" ht="12.75">
      <c r="A86" s="131" t="s">
        <v>752</v>
      </c>
      <c r="B86" s="39">
        <v>131</v>
      </c>
      <c r="C86" s="40" t="s">
        <v>1719</v>
      </c>
      <c r="D86" s="37" t="s">
        <v>2549</v>
      </c>
      <c r="E86" s="41" t="s">
        <v>2550</v>
      </c>
      <c r="F86" s="41" t="s">
        <v>2126</v>
      </c>
      <c r="G86" s="41" t="s">
        <v>2896</v>
      </c>
      <c r="H86" s="41" t="s">
        <v>0</v>
      </c>
      <c r="I86" s="67" t="s">
        <v>76</v>
      </c>
      <c r="J86" s="67" t="s">
        <v>539</v>
      </c>
      <c r="K86" s="106" t="s">
        <v>540</v>
      </c>
      <c r="L86" s="106" t="s">
        <v>2759</v>
      </c>
      <c r="M86" s="134" t="s">
        <v>2740</v>
      </c>
      <c r="N86" s="138" t="s">
        <v>541</v>
      </c>
      <c r="O86"/>
    </row>
    <row r="87" spans="1:15" ht="12.75">
      <c r="A87" s="130" t="s">
        <v>906</v>
      </c>
      <c r="B87" s="42"/>
      <c r="C87" s="43" t="s">
        <v>1201</v>
      </c>
      <c r="D87" s="38" t="s">
        <v>2548</v>
      </c>
      <c r="E87" s="44" t="s">
        <v>2551</v>
      </c>
      <c r="F87" s="44" t="s">
        <v>2432</v>
      </c>
      <c r="G87" s="44" t="s">
        <v>2040</v>
      </c>
      <c r="H87" s="44" t="s">
        <v>2369</v>
      </c>
      <c r="I87" s="67" t="s">
        <v>2564</v>
      </c>
      <c r="J87" s="67" t="s">
        <v>2572</v>
      </c>
      <c r="K87" s="106" t="s">
        <v>1940</v>
      </c>
      <c r="L87" s="106" t="s">
        <v>2864</v>
      </c>
      <c r="M87" s="134"/>
      <c r="N87" s="137" t="s">
        <v>542</v>
      </c>
      <c r="O87"/>
    </row>
    <row r="88" spans="1:15" ht="12.75">
      <c r="A88" s="131" t="s">
        <v>2254</v>
      </c>
      <c r="B88" s="39">
        <v>94</v>
      </c>
      <c r="C88" s="40" t="s">
        <v>1683</v>
      </c>
      <c r="D88" s="37" t="s">
        <v>2124</v>
      </c>
      <c r="E88" s="41" t="s">
        <v>2125</v>
      </c>
      <c r="F88" s="41" t="s">
        <v>2126</v>
      </c>
      <c r="G88" s="41" t="s">
        <v>2875</v>
      </c>
      <c r="H88" s="41" t="s">
        <v>2876</v>
      </c>
      <c r="I88" s="41" t="s">
        <v>2877</v>
      </c>
      <c r="J88" s="41" t="s">
        <v>491</v>
      </c>
      <c r="K88" s="133" t="s">
        <v>2621</v>
      </c>
      <c r="L88" s="133" t="s">
        <v>1889</v>
      </c>
      <c r="M88" s="136" t="s">
        <v>2682</v>
      </c>
      <c r="N88" s="138" t="s">
        <v>492</v>
      </c>
      <c r="O88"/>
    </row>
    <row r="89" spans="1:15" ht="12.75">
      <c r="A89" s="130" t="s">
        <v>905</v>
      </c>
      <c r="B89" s="42"/>
      <c r="C89" s="43" t="s">
        <v>1246</v>
      </c>
      <c r="D89" s="38" t="s">
        <v>2034</v>
      </c>
      <c r="E89" s="44" t="s">
        <v>2573</v>
      </c>
      <c r="F89" s="44" t="s">
        <v>2218</v>
      </c>
      <c r="G89" s="44" t="s">
        <v>2579</v>
      </c>
      <c r="H89" s="44" t="s">
        <v>2617</v>
      </c>
      <c r="I89" s="44" t="s">
        <v>2050</v>
      </c>
      <c r="J89" s="44" t="s">
        <v>2088</v>
      </c>
      <c r="K89" s="132" t="s">
        <v>2430</v>
      </c>
      <c r="L89" s="132" t="s">
        <v>612</v>
      </c>
      <c r="M89" s="135"/>
      <c r="N89" s="137" t="s">
        <v>493</v>
      </c>
      <c r="O89"/>
    </row>
    <row r="90" spans="1:15" ht="12.75">
      <c r="A90" s="131" t="s">
        <v>753</v>
      </c>
      <c r="B90" s="39">
        <v>108</v>
      </c>
      <c r="C90" s="40" t="s">
        <v>1697</v>
      </c>
      <c r="D90" s="37" t="s">
        <v>2199</v>
      </c>
      <c r="E90" s="41" t="s">
        <v>1801</v>
      </c>
      <c r="F90" s="41" t="s">
        <v>2200</v>
      </c>
      <c r="G90" s="41" t="s">
        <v>2064</v>
      </c>
      <c r="H90" s="41" t="s">
        <v>2878</v>
      </c>
      <c r="I90" s="41" t="s">
        <v>2508</v>
      </c>
      <c r="J90" s="41" t="s">
        <v>537</v>
      </c>
      <c r="K90" s="133" t="s">
        <v>2745</v>
      </c>
      <c r="L90" s="133" t="s">
        <v>538</v>
      </c>
      <c r="M90" s="136" t="s">
        <v>2682</v>
      </c>
      <c r="N90" s="138" t="s">
        <v>677</v>
      </c>
      <c r="O90"/>
    </row>
    <row r="91" spans="1:15" ht="12.75">
      <c r="A91" s="130" t="s">
        <v>906</v>
      </c>
      <c r="B91" s="42"/>
      <c r="C91" s="43" t="s">
        <v>1287</v>
      </c>
      <c r="D91" s="38" t="s">
        <v>2086</v>
      </c>
      <c r="E91" s="44" t="s">
        <v>2572</v>
      </c>
      <c r="F91" s="44" t="s">
        <v>2428</v>
      </c>
      <c r="G91" s="44" t="s">
        <v>2223</v>
      </c>
      <c r="H91" s="44" t="s">
        <v>2123</v>
      </c>
      <c r="I91" s="44" t="s">
        <v>2147</v>
      </c>
      <c r="J91" s="44" t="s">
        <v>2146</v>
      </c>
      <c r="K91" s="132" t="s">
        <v>2052</v>
      </c>
      <c r="L91" s="132" t="s">
        <v>2093</v>
      </c>
      <c r="M91" s="135"/>
      <c r="N91" s="137" t="s">
        <v>678</v>
      </c>
      <c r="O91"/>
    </row>
    <row r="92" spans="1:15" ht="12.75">
      <c r="A92" s="131" t="s">
        <v>754</v>
      </c>
      <c r="B92" s="39">
        <v>83</v>
      </c>
      <c r="C92" s="40" t="s">
        <v>1673</v>
      </c>
      <c r="D92" s="37" t="s">
        <v>2064</v>
      </c>
      <c r="E92" s="41" t="s">
        <v>2076</v>
      </c>
      <c r="F92" s="41" t="s">
        <v>2077</v>
      </c>
      <c r="G92" s="41" t="s">
        <v>2865</v>
      </c>
      <c r="H92" s="41" t="s">
        <v>2866</v>
      </c>
      <c r="I92" s="41" t="s">
        <v>2867</v>
      </c>
      <c r="J92" s="41" t="s">
        <v>494</v>
      </c>
      <c r="K92" s="133" t="s">
        <v>2180</v>
      </c>
      <c r="L92" s="133" t="s">
        <v>2390</v>
      </c>
      <c r="M92" s="136" t="s">
        <v>1779</v>
      </c>
      <c r="N92" s="138" t="s">
        <v>679</v>
      </c>
      <c r="O92"/>
    </row>
    <row r="93" spans="1:15" ht="12.75">
      <c r="A93" s="130" t="s">
        <v>906</v>
      </c>
      <c r="B93" s="42"/>
      <c r="C93" s="43" t="s">
        <v>1005</v>
      </c>
      <c r="D93" s="38" t="s">
        <v>2036</v>
      </c>
      <c r="E93" s="44" t="s">
        <v>2564</v>
      </c>
      <c r="F93" s="44" t="s">
        <v>2565</v>
      </c>
      <c r="G93" s="44" t="s">
        <v>2082</v>
      </c>
      <c r="H93" s="44" t="s">
        <v>71</v>
      </c>
      <c r="I93" s="44" t="s">
        <v>2045</v>
      </c>
      <c r="J93" s="44" t="s">
        <v>2085</v>
      </c>
      <c r="K93" s="132" t="s">
        <v>2144</v>
      </c>
      <c r="L93" s="132" t="s">
        <v>2615</v>
      </c>
      <c r="M93" s="135"/>
      <c r="N93" s="137" t="s">
        <v>680</v>
      </c>
      <c r="O93"/>
    </row>
    <row r="94" spans="1:15" ht="12.75">
      <c r="A94" s="131" t="s">
        <v>755</v>
      </c>
      <c r="B94" s="39">
        <v>76</v>
      </c>
      <c r="C94" s="40" t="s">
        <v>1666</v>
      </c>
      <c r="D94" s="37" t="s">
        <v>2029</v>
      </c>
      <c r="E94" s="41" t="s">
        <v>2030</v>
      </c>
      <c r="F94" s="41" t="s">
        <v>2031</v>
      </c>
      <c r="G94" s="41" t="s">
        <v>2871</v>
      </c>
      <c r="H94" s="41" t="s">
        <v>2886</v>
      </c>
      <c r="I94" s="67" t="s">
        <v>2731</v>
      </c>
      <c r="J94" s="67" t="s">
        <v>497</v>
      </c>
      <c r="K94" s="106" t="s">
        <v>319</v>
      </c>
      <c r="L94" s="106" t="s">
        <v>2866</v>
      </c>
      <c r="M94" s="134" t="s">
        <v>2820</v>
      </c>
      <c r="N94" s="138" t="s">
        <v>498</v>
      </c>
      <c r="O94"/>
    </row>
    <row r="95" spans="1:15" ht="12.75">
      <c r="A95" s="130" t="s">
        <v>906</v>
      </c>
      <c r="B95" s="42"/>
      <c r="C95" s="43" t="s">
        <v>1201</v>
      </c>
      <c r="D95" s="38" t="s">
        <v>2562</v>
      </c>
      <c r="E95" s="44" t="s">
        <v>2563</v>
      </c>
      <c r="F95" s="44" t="s">
        <v>2165</v>
      </c>
      <c r="G95" s="44" t="s">
        <v>2010</v>
      </c>
      <c r="H95" s="44" t="s">
        <v>2092</v>
      </c>
      <c r="I95" s="67" t="s">
        <v>80</v>
      </c>
      <c r="J95" s="67" t="s">
        <v>2218</v>
      </c>
      <c r="K95" s="106" t="s">
        <v>2193</v>
      </c>
      <c r="L95" s="106" t="s">
        <v>2139</v>
      </c>
      <c r="M95" s="134"/>
      <c r="N95" s="137" t="s">
        <v>499</v>
      </c>
      <c r="O95"/>
    </row>
    <row r="96" spans="1:15" ht="12.75">
      <c r="A96" s="131" t="s">
        <v>756</v>
      </c>
      <c r="B96" s="39">
        <v>93</v>
      </c>
      <c r="C96" s="40" t="s">
        <v>1682</v>
      </c>
      <c r="D96" s="37" t="s">
        <v>2132</v>
      </c>
      <c r="E96" s="41" t="s">
        <v>2133</v>
      </c>
      <c r="F96" s="41" t="s">
        <v>2134</v>
      </c>
      <c r="G96" s="41" t="s">
        <v>2888</v>
      </c>
      <c r="H96" s="41" t="s">
        <v>2886</v>
      </c>
      <c r="I96" s="41" t="s">
        <v>1873</v>
      </c>
      <c r="J96" s="41" t="s">
        <v>495</v>
      </c>
      <c r="K96" s="133" t="s">
        <v>2766</v>
      </c>
      <c r="L96" s="133" t="s">
        <v>496</v>
      </c>
      <c r="M96" s="136" t="s">
        <v>1779</v>
      </c>
      <c r="N96" s="138" t="s">
        <v>681</v>
      </c>
      <c r="O96"/>
    </row>
    <row r="97" spans="1:15" ht="12.75">
      <c r="A97" s="130" t="s">
        <v>905</v>
      </c>
      <c r="B97" s="42"/>
      <c r="C97" s="43" t="s">
        <v>1168</v>
      </c>
      <c r="D97" s="38" t="s">
        <v>2139</v>
      </c>
      <c r="E97" s="44" t="s">
        <v>2379</v>
      </c>
      <c r="F97" s="44" t="s">
        <v>2579</v>
      </c>
      <c r="G97" s="44" t="s">
        <v>2892</v>
      </c>
      <c r="H97" s="44" t="s">
        <v>2137</v>
      </c>
      <c r="I97" s="44" t="s">
        <v>2483</v>
      </c>
      <c r="J97" s="44" t="s">
        <v>2038</v>
      </c>
      <c r="K97" s="132" t="s">
        <v>35</v>
      </c>
      <c r="L97" s="132" t="s">
        <v>1996</v>
      </c>
      <c r="M97" s="135"/>
      <c r="N97" s="137" t="s">
        <v>2794</v>
      </c>
      <c r="O97"/>
    </row>
    <row r="98" spans="1:15" ht="12.75">
      <c r="A98" s="131" t="s">
        <v>757</v>
      </c>
      <c r="B98" s="39">
        <v>25</v>
      </c>
      <c r="C98" s="40" t="s">
        <v>1616</v>
      </c>
      <c r="D98" s="37" t="s">
        <v>1827</v>
      </c>
      <c r="E98" s="41" t="s">
        <v>1828</v>
      </c>
      <c r="F98" s="41" t="s">
        <v>1829</v>
      </c>
      <c r="G98" s="41" t="s">
        <v>1800</v>
      </c>
      <c r="H98" s="41" t="s">
        <v>2778</v>
      </c>
      <c r="I98" s="41" t="s">
        <v>2779</v>
      </c>
      <c r="J98" s="41" t="s">
        <v>324</v>
      </c>
      <c r="K98" s="133" t="s">
        <v>1755</v>
      </c>
      <c r="L98" s="133" t="s">
        <v>325</v>
      </c>
      <c r="M98" s="136" t="s">
        <v>1779</v>
      </c>
      <c r="N98" s="216" t="s">
        <v>326</v>
      </c>
      <c r="O98"/>
    </row>
    <row r="99" spans="1:15" ht="12.75">
      <c r="A99" s="130" t="s">
        <v>929</v>
      </c>
      <c r="B99" s="42"/>
      <c r="C99" s="43" t="s">
        <v>1168</v>
      </c>
      <c r="D99" s="38" t="s">
        <v>2616</v>
      </c>
      <c r="E99" s="44" t="s">
        <v>2617</v>
      </c>
      <c r="F99" s="44" t="s">
        <v>2618</v>
      </c>
      <c r="G99" s="44" t="s">
        <v>2176</v>
      </c>
      <c r="H99" s="44" t="s">
        <v>2052</v>
      </c>
      <c r="I99" s="44" t="s">
        <v>83</v>
      </c>
      <c r="J99" s="44" t="s">
        <v>72</v>
      </c>
      <c r="K99" s="132" t="s">
        <v>83</v>
      </c>
      <c r="L99" s="132" t="s">
        <v>2022</v>
      </c>
      <c r="M99" s="135"/>
      <c r="N99" s="137" t="s">
        <v>437</v>
      </c>
      <c r="O99"/>
    </row>
    <row r="100" spans="1:15" ht="12.75">
      <c r="A100" s="131" t="s">
        <v>1180</v>
      </c>
      <c r="B100" s="39">
        <v>8</v>
      </c>
      <c r="C100" s="40" t="s">
        <v>1573</v>
      </c>
      <c r="D100" s="37" t="s">
        <v>1574</v>
      </c>
      <c r="E100" s="41" t="s">
        <v>1575</v>
      </c>
      <c r="F100" s="41" t="s">
        <v>1576</v>
      </c>
      <c r="G100" s="41" t="s">
        <v>2785</v>
      </c>
      <c r="H100" s="41" t="s">
        <v>2786</v>
      </c>
      <c r="I100" s="41" t="s">
        <v>2214</v>
      </c>
      <c r="J100" s="41" t="s">
        <v>386</v>
      </c>
      <c r="K100" s="133" t="s">
        <v>1865</v>
      </c>
      <c r="L100" s="133" t="s">
        <v>327</v>
      </c>
      <c r="M100" s="136" t="s">
        <v>2682</v>
      </c>
      <c r="N100" s="216" t="s">
        <v>387</v>
      </c>
      <c r="O100"/>
    </row>
    <row r="101" spans="1:15" ht="12.75">
      <c r="A101" s="130" t="s">
        <v>926</v>
      </c>
      <c r="B101" s="42"/>
      <c r="C101" s="43" t="s">
        <v>1295</v>
      </c>
      <c r="D101" s="38" t="s">
        <v>2653</v>
      </c>
      <c r="E101" s="44" t="s">
        <v>2654</v>
      </c>
      <c r="F101" s="44" t="s">
        <v>2394</v>
      </c>
      <c r="G101" s="44" t="s">
        <v>2468</v>
      </c>
      <c r="H101" s="44" t="s">
        <v>2565</v>
      </c>
      <c r="I101" s="44" t="s">
        <v>2148</v>
      </c>
      <c r="J101" s="44" t="s">
        <v>2039</v>
      </c>
      <c r="K101" s="132" t="s">
        <v>2083</v>
      </c>
      <c r="L101" s="132" t="s">
        <v>1995</v>
      </c>
      <c r="M101" s="135"/>
      <c r="N101" s="137" t="s">
        <v>439</v>
      </c>
      <c r="O101"/>
    </row>
    <row r="102" spans="1:15" ht="12.75">
      <c r="A102" s="131" t="s">
        <v>800</v>
      </c>
      <c r="B102" s="39">
        <v>97</v>
      </c>
      <c r="C102" s="40" t="s">
        <v>1686</v>
      </c>
      <c r="D102" s="37" t="s">
        <v>2141</v>
      </c>
      <c r="E102" s="41" t="s">
        <v>2142</v>
      </c>
      <c r="F102" s="41" t="s">
        <v>2143</v>
      </c>
      <c r="G102" s="41" t="s">
        <v>2896</v>
      </c>
      <c r="H102" s="41" t="s">
        <v>0</v>
      </c>
      <c r="I102" s="41" t="s">
        <v>1</v>
      </c>
      <c r="J102" s="41" t="s">
        <v>501</v>
      </c>
      <c r="K102" s="133" t="s">
        <v>2533</v>
      </c>
      <c r="L102" s="133" t="s">
        <v>502</v>
      </c>
      <c r="M102" s="136" t="s">
        <v>1779</v>
      </c>
      <c r="N102" s="216" t="s">
        <v>503</v>
      </c>
      <c r="O102"/>
    </row>
    <row r="103" spans="1:15" ht="12.75">
      <c r="A103" s="130" t="s">
        <v>905</v>
      </c>
      <c r="B103" s="42"/>
      <c r="C103" s="43" t="s">
        <v>1267</v>
      </c>
      <c r="D103" s="38" t="s">
        <v>2201</v>
      </c>
      <c r="E103" s="44" t="s">
        <v>2453</v>
      </c>
      <c r="F103" s="44" t="s">
        <v>2594</v>
      </c>
      <c r="G103" s="44" t="s">
        <v>2889</v>
      </c>
      <c r="H103" s="44" t="s">
        <v>2444</v>
      </c>
      <c r="I103" s="44" t="s">
        <v>2457</v>
      </c>
      <c r="J103" s="44" t="s">
        <v>2152</v>
      </c>
      <c r="K103" s="132" t="s">
        <v>2140</v>
      </c>
      <c r="L103" s="132" t="s">
        <v>566</v>
      </c>
      <c r="M103" s="135"/>
      <c r="N103" s="137" t="s">
        <v>504</v>
      </c>
      <c r="O103"/>
    </row>
    <row r="104" spans="1:15" ht="12.75">
      <c r="A104" s="131" t="s">
        <v>758</v>
      </c>
      <c r="B104" s="39">
        <v>73</v>
      </c>
      <c r="C104" s="40" t="s">
        <v>1663</v>
      </c>
      <c r="D104" s="37" t="s">
        <v>2005</v>
      </c>
      <c r="E104" s="41" t="s">
        <v>2006</v>
      </c>
      <c r="F104" s="41" t="s">
        <v>2007</v>
      </c>
      <c r="G104" s="41" t="s">
        <v>1813</v>
      </c>
      <c r="H104" s="41" t="s">
        <v>2894</v>
      </c>
      <c r="I104" s="41" t="s">
        <v>2895</v>
      </c>
      <c r="J104" s="41" t="s">
        <v>505</v>
      </c>
      <c r="K104" s="133" t="s">
        <v>506</v>
      </c>
      <c r="L104" s="133" t="s">
        <v>507</v>
      </c>
      <c r="M104" s="136" t="s">
        <v>2885</v>
      </c>
      <c r="N104" s="216" t="s">
        <v>801</v>
      </c>
      <c r="O104"/>
    </row>
    <row r="105" spans="1:15" ht="12.75">
      <c r="A105" s="130" t="s">
        <v>905</v>
      </c>
      <c r="B105" s="42"/>
      <c r="C105" s="43" t="s">
        <v>1229</v>
      </c>
      <c r="D105" s="38" t="s">
        <v>2592</v>
      </c>
      <c r="E105" s="44" t="s">
        <v>2593</v>
      </c>
      <c r="F105" s="44" t="s">
        <v>2149</v>
      </c>
      <c r="G105" s="44" t="s">
        <v>2217</v>
      </c>
      <c r="H105" s="44" t="s">
        <v>1995</v>
      </c>
      <c r="I105" s="44" t="s">
        <v>2075</v>
      </c>
      <c r="J105" s="44" t="s">
        <v>2011</v>
      </c>
      <c r="K105" s="132" t="s">
        <v>2008</v>
      </c>
      <c r="L105" s="132" t="s">
        <v>549</v>
      </c>
      <c r="M105" s="135"/>
      <c r="N105" s="137" t="s">
        <v>802</v>
      </c>
      <c r="O105"/>
    </row>
    <row r="106" spans="1:15" ht="12.75">
      <c r="A106" s="131" t="s">
        <v>759</v>
      </c>
      <c r="B106" s="39">
        <v>34</v>
      </c>
      <c r="C106" s="40" t="s">
        <v>1624</v>
      </c>
      <c r="D106" s="37" t="s">
        <v>1800</v>
      </c>
      <c r="E106" s="41" t="s">
        <v>1801</v>
      </c>
      <c r="F106" s="41" t="s">
        <v>1802</v>
      </c>
      <c r="G106" s="41" t="s">
        <v>2775</v>
      </c>
      <c r="H106" s="41" t="s">
        <v>1801</v>
      </c>
      <c r="I106" s="41" t="s">
        <v>2776</v>
      </c>
      <c r="J106" s="41" t="s">
        <v>441</v>
      </c>
      <c r="K106" s="133" t="s">
        <v>442</v>
      </c>
      <c r="L106" s="133" t="s">
        <v>2231</v>
      </c>
      <c r="M106" s="136" t="s">
        <v>2820</v>
      </c>
      <c r="N106" s="216" t="s">
        <v>2311</v>
      </c>
      <c r="O106"/>
    </row>
    <row r="107" spans="1:15" ht="12.75">
      <c r="A107" s="130" t="s">
        <v>929</v>
      </c>
      <c r="B107" s="42"/>
      <c r="C107" s="43" t="s">
        <v>1166</v>
      </c>
      <c r="D107" s="38" t="s">
        <v>2433</v>
      </c>
      <c r="E107" s="44" t="s">
        <v>2572</v>
      </c>
      <c r="F107" s="44" t="s">
        <v>2574</v>
      </c>
      <c r="G107" s="44" t="s">
        <v>74</v>
      </c>
      <c r="H107" s="44" t="s">
        <v>2093</v>
      </c>
      <c r="I107" s="44" t="s">
        <v>2874</v>
      </c>
      <c r="J107" s="44" t="s">
        <v>2013</v>
      </c>
      <c r="K107" s="132" t="s">
        <v>616</v>
      </c>
      <c r="L107" s="132" t="s">
        <v>617</v>
      </c>
      <c r="M107" s="135"/>
      <c r="N107" s="137" t="s">
        <v>2312</v>
      </c>
      <c r="O107"/>
    </row>
    <row r="108" spans="1:15" ht="12.75">
      <c r="A108" s="131" t="s">
        <v>760</v>
      </c>
      <c r="B108" s="39">
        <v>101</v>
      </c>
      <c r="C108" s="40" t="s">
        <v>1690</v>
      </c>
      <c r="D108" s="37" t="s">
        <v>2078</v>
      </c>
      <c r="E108" s="41" t="s">
        <v>2227</v>
      </c>
      <c r="F108" s="41" t="s">
        <v>2228</v>
      </c>
      <c r="G108" s="41" t="s">
        <v>2890</v>
      </c>
      <c r="H108" s="41" t="s">
        <v>2891</v>
      </c>
      <c r="I108" s="41" t="s">
        <v>2621</v>
      </c>
      <c r="J108" s="41" t="s">
        <v>543</v>
      </c>
      <c r="K108" s="133" t="s">
        <v>1589</v>
      </c>
      <c r="L108" s="133" t="s">
        <v>544</v>
      </c>
      <c r="M108" s="136" t="s">
        <v>2682</v>
      </c>
      <c r="N108" s="216" t="s">
        <v>545</v>
      </c>
      <c r="O108"/>
    </row>
    <row r="109" spans="1:15" ht="12.75">
      <c r="A109" s="130" t="s">
        <v>906</v>
      </c>
      <c r="B109" s="42"/>
      <c r="C109" s="43" t="s">
        <v>1287</v>
      </c>
      <c r="D109" s="38" t="s">
        <v>2485</v>
      </c>
      <c r="E109" s="44" t="s">
        <v>2135</v>
      </c>
      <c r="F109" s="44" t="s">
        <v>2563</v>
      </c>
      <c r="G109" s="44" t="s">
        <v>2164</v>
      </c>
      <c r="H109" s="44" t="s">
        <v>2560</v>
      </c>
      <c r="I109" s="44" t="s">
        <v>82</v>
      </c>
      <c r="J109" s="44" t="s">
        <v>2603</v>
      </c>
      <c r="K109" s="132" t="s">
        <v>2449</v>
      </c>
      <c r="L109" s="132" t="s">
        <v>91</v>
      </c>
      <c r="M109" s="135"/>
      <c r="N109" s="137" t="s">
        <v>546</v>
      </c>
      <c r="O109"/>
    </row>
    <row r="110" spans="1:15" ht="12.75">
      <c r="A110" s="131" t="s">
        <v>761</v>
      </c>
      <c r="B110" s="39">
        <v>77</v>
      </c>
      <c r="C110" s="40" t="s">
        <v>1667</v>
      </c>
      <c r="D110" s="37" t="s">
        <v>1879</v>
      </c>
      <c r="E110" s="41" t="s">
        <v>2048</v>
      </c>
      <c r="F110" s="41" t="s">
        <v>2049</v>
      </c>
      <c r="G110" s="41" t="s">
        <v>2230</v>
      </c>
      <c r="H110" s="41" t="s">
        <v>2456</v>
      </c>
      <c r="I110" s="41" t="s">
        <v>5</v>
      </c>
      <c r="J110" s="41" t="s">
        <v>500</v>
      </c>
      <c r="K110" s="133" t="s">
        <v>496</v>
      </c>
      <c r="L110" s="133" t="s">
        <v>378</v>
      </c>
      <c r="M110" s="136" t="s">
        <v>2682</v>
      </c>
      <c r="N110" s="216" t="s">
        <v>682</v>
      </c>
      <c r="O110"/>
    </row>
    <row r="111" spans="1:15" ht="12.75">
      <c r="A111" s="130" t="s">
        <v>905</v>
      </c>
      <c r="B111" s="42"/>
      <c r="C111" s="43" t="s">
        <v>1272</v>
      </c>
      <c r="D111" s="38" t="s">
        <v>2635</v>
      </c>
      <c r="E111" s="44" t="s">
        <v>2636</v>
      </c>
      <c r="F111" s="44" t="s">
        <v>2637</v>
      </c>
      <c r="G111" s="44" t="s">
        <v>2110</v>
      </c>
      <c r="H111" s="44" t="s">
        <v>2453</v>
      </c>
      <c r="I111" s="44" t="s">
        <v>2438</v>
      </c>
      <c r="J111" s="44" t="s">
        <v>2128</v>
      </c>
      <c r="K111" s="132" t="s">
        <v>2446</v>
      </c>
      <c r="L111" s="132" t="s">
        <v>2151</v>
      </c>
      <c r="M111" s="135"/>
      <c r="N111" s="137" t="s">
        <v>683</v>
      </c>
      <c r="O111"/>
    </row>
    <row r="112" spans="1:15" ht="12.75">
      <c r="A112" s="131" t="s">
        <v>762</v>
      </c>
      <c r="B112" s="39">
        <v>23</v>
      </c>
      <c r="C112" s="40" t="s">
        <v>1614</v>
      </c>
      <c r="D112" s="37" t="s">
        <v>1732</v>
      </c>
      <c r="E112" s="41" t="s">
        <v>1733</v>
      </c>
      <c r="F112" s="41" t="s">
        <v>1734</v>
      </c>
      <c r="G112" s="41" t="s">
        <v>2780</v>
      </c>
      <c r="H112" s="41" t="s">
        <v>2620</v>
      </c>
      <c r="I112" s="41" t="s">
        <v>2112</v>
      </c>
      <c r="J112" s="41" t="s">
        <v>331</v>
      </c>
      <c r="K112" s="133" t="s">
        <v>332</v>
      </c>
      <c r="L112" s="133" t="s">
        <v>333</v>
      </c>
      <c r="M112" s="136"/>
      <c r="N112" s="216" t="s">
        <v>334</v>
      </c>
      <c r="O112"/>
    </row>
    <row r="113" spans="1:15" ht="12.75">
      <c r="A113" s="130" t="s">
        <v>929</v>
      </c>
      <c r="B113" s="42"/>
      <c r="C113" s="43" t="s">
        <v>1213</v>
      </c>
      <c r="D113" s="38" t="s">
        <v>2604</v>
      </c>
      <c r="E113" s="44" t="s">
        <v>2605</v>
      </c>
      <c r="F113" s="44" t="s">
        <v>2606</v>
      </c>
      <c r="G113" s="44" t="s">
        <v>89</v>
      </c>
      <c r="H113" s="44" t="s">
        <v>2445</v>
      </c>
      <c r="I113" s="44" t="s">
        <v>2479</v>
      </c>
      <c r="J113" s="44" t="s">
        <v>2463</v>
      </c>
      <c r="K113" s="132" t="s">
        <v>2110</v>
      </c>
      <c r="L113" s="132" t="s">
        <v>613</v>
      </c>
      <c r="M113" s="135"/>
      <c r="N113" s="137" t="s">
        <v>440</v>
      </c>
      <c r="O113"/>
    </row>
    <row r="114" spans="1:15" ht="12.75">
      <c r="A114" s="131" t="s">
        <v>763</v>
      </c>
      <c r="B114" s="39">
        <v>80</v>
      </c>
      <c r="C114" s="40" t="s">
        <v>1670</v>
      </c>
      <c r="D114" s="37" t="s">
        <v>2041</v>
      </c>
      <c r="E114" s="41" t="s">
        <v>2042</v>
      </c>
      <c r="F114" s="41" t="s">
        <v>2043</v>
      </c>
      <c r="G114" s="41" t="s">
        <v>1786</v>
      </c>
      <c r="H114" s="41" t="s">
        <v>3</v>
      </c>
      <c r="I114" s="41" t="s">
        <v>4</v>
      </c>
      <c r="J114" s="41" t="s">
        <v>508</v>
      </c>
      <c r="K114" s="133" t="s">
        <v>2858</v>
      </c>
      <c r="L114" s="133" t="s">
        <v>1733</v>
      </c>
      <c r="M114" s="136" t="s">
        <v>2682</v>
      </c>
      <c r="N114" s="216" t="s">
        <v>509</v>
      </c>
      <c r="O114"/>
    </row>
    <row r="115" spans="1:15" ht="12.75">
      <c r="A115" s="130" t="s">
        <v>928</v>
      </c>
      <c r="B115" s="42"/>
      <c r="C115" s="43" t="s">
        <v>1545</v>
      </c>
      <c r="D115" s="38" t="s">
        <v>2596</v>
      </c>
      <c r="E115" s="44" t="s">
        <v>2383</v>
      </c>
      <c r="F115" s="44" t="s">
        <v>2168</v>
      </c>
      <c r="G115" s="44" t="s">
        <v>26</v>
      </c>
      <c r="H115" s="44" t="s">
        <v>2436</v>
      </c>
      <c r="I115" s="44" t="s">
        <v>84</v>
      </c>
      <c r="J115" s="44" t="s">
        <v>563</v>
      </c>
      <c r="K115" s="132" t="s">
        <v>148</v>
      </c>
      <c r="L115" s="132" t="s">
        <v>614</v>
      </c>
      <c r="M115" s="135"/>
      <c r="N115" s="137" t="s">
        <v>510</v>
      </c>
      <c r="O115"/>
    </row>
    <row r="116" spans="1:15" ht="12.75">
      <c r="A116" s="131" t="s">
        <v>764</v>
      </c>
      <c r="B116" s="39">
        <v>104</v>
      </c>
      <c r="C116" s="40" t="s">
        <v>1693</v>
      </c>
      <c r="D116" s="37" t="s">
        <v>2233</v>
      </c>
      <c r="E116" s="41" t="s">
        <v>2234</v>
      </c>
      <c r="F116" s="41" t="s">
        <v>2235</v>
      </c>
      <c r="G116" s="41" t="s">
        <v>10</v>
      </c>
      <c r="H116" s="41" t="s">
        <v>7</v>
      </c>
      <c r="I116" s="41" t="s">
        <v>11</v>
      </c>
      <c r="J116" s="41" t="s">
        <v>550</v>
      </c>
      <c r="K116" s="133" t="s">
        <v>551</v>
      </c>
      <c r="L116" s="133" t="s">
        <v>2030</v>
      </c>
      <c r="M116" s="136" t="s">
        <v>1779</v>
      </c>
      <c r="N116" s="216" t="s">
        <v>552</v>
      </c>
      <c r="O116"/>
    </row>
    <row r="117" spans="1:15" ht="12.75">
      <c r="A117" s="130" t="s">
        <v>906</v>
      </c>
      <c r="B117" s="42"/>
      <c r="C117" s="43" t="s">
        <v>1032</v>
      </c>
      <c r="D117" s="38" t="s">
        <v>2150</v>
      </c>
      <c r="E117" s="44" t="s">
        <v>2380</v>
      </c>
      <c r="F117" s="44" t="s">
        <v>2380</v>
      </c>
      <c r="G117" s="44" t="s">
        <v>2589</v>
      </c>
      <c r="H117" s="44" t="s">
        <v>2457</v>
      </c>
      <c r="I117" s="44" t="s">
        <v>96</v>
      </c>
      <c r="J117" s="44" t="s">
        <v>615</v>
      </c>
      <c r="K117" s="132" t="s">
        <v>2237</v>
      </c>
      <c r="L117" s="132" t="s">
        <v>2419</v>
      </c>
      <c r="M117" s="135"/>
      <c r="N117" s="137" t="s">
        <v>553</v>
      </c>
      <c r="O117"/>
    </row>
    <row r="118" spans="1:15" ht="12.75">
      <c r="A118" s="131" t="s">
        <v>765</v>
      </c>
      <c r="B118" s="39">
        <v>129</v>
      </c>
      <c r="C118" s="40" t="s">
        <v>1717</v>
      </c>
      <c r="D118" s="37" t="s">
        <v>2624</v>
      </c>
      <c r="E118" s="41" t="s">
        <v>2625</v>
      </c>
      <c r="F118" s="41" t="s">
        <v>2235</v>
      </c>
      <c r="G118" s="41" t="s">
        <v>97</v>
      </c>
      <c r="H118" s="41" t="s">
        <v>98</v>
      </c>
      <c r="I118" s="41" t="s">
        <v>2065</v>
      </c>
      <c r="J118" s="41" t="s">
        <v>340</v>
      </c>
      <c r="K118" s="133" t="s">
        <v>633</v>
      </c>
      <c r="L118" s="133" t="s">
        <v>1801</v>
      </c>
      <c r="M118" s="136" t="s">
        <v>2682</v>
      </c>
      <c r="N118" s="216" t="s">
        <v>1181</v>
      </c>
      <c r="O118"/>
    </row>
    <row r="119" spans="1:15" ht="12.75">
      <c r="A119" s="130" t="s">
        <v>906</v>
      </c>
      <c r="B119" s="42"/>
      <c r="C119" s="43" t="s">
        <v>1287</v>
      </c>
      <c r="D119" s="38" t="s">
        <v>2626</v>
      </c>
      <c r="E119" s="44" t="s">
        <v>2405</v>
      </c>
      <c r="F119" s="44" t="s">
        <v>2380</v>
      </c>
      <c r="G119" s="44" t="s">
        <v>2250</v>
      </c>
      <c r="H119" s="44" t="s">
        <v>2248</v>
      </c>
      <c r="I119" s="44" t="s">
        <v>99</v>
      </c>
      <c r="J119" s="44" t="s">
        <v>2380</v>
      </c>
      <c r="K119" s="132" t="s">
        <v>2093</v>
      </c>
      <c r="L119" s="132" t="s">
        <v>2051</v>
      </c>
      <c r="M119" s="135"/>
      <c r="N119" s="137" t="s">
        <v>1182</v>
      </c>
      <c r="O119"/>
    </row>
    <row r="120" spans="1:15" ht="12.75">
      <c r="A120" s="131" t="s">
        <v>766</v>
      </c>
      <c r="B120" s="39">
        <v>116</v>
      </c>
      <c r="C120" s="40" t="s">
        <v>1704</v>
      </c>
      <c r="D120" s="37" t="s">
        <v>2220</v>
      </c>
      <c r="E120" s="41" t="s">
        <v>2221</v>
      </c>
      <c r="F120" s="41" t="s">
        <v>2222</v>
      </c>
      <c r="G120" s="41" t="s">
        <v>2</v>
      </c>
      <c r="H120" s="41" t="s">
        <v>0</v>
      </c>
      <c r="I120" s="41" t="s">
        <v>2112</v>
      </c>
      <c r="J120" s="41" t="s">
        <v>554</v>
      </c>
      <c r="K120" s="133" t="s">
        <v>332</v>
      </c>
      <c r="L120" s="133" t="s">
        <v>2600</v>
      </c>
      <c r="M120" s="136" t="s">
        <v>2820</v>
      </c>
      <c r="N120" s="216" t="s">
        <v>555</v>
      </c>
      <c r="O120"/>
    </row>
    <row r="121" spans="1:15" ht="12.75">
      <c r="A121" s="130" t="s">
        <v>906</v>
      </c>
      <c r="B121" s="42"/>
      <c r="C121" s="43" t="s">
        <v>1053</v>
      </c>
      <c r="D121" s="38" t="s">
        <v>2560</v>
      </c>
      <c r="E121" s="44" t="s">
        <v>2229</v>
      </c>
      <c r="F121" s="44" t="s">
        <v>2445</v>
      </c>
      <c r="G121" s="44" t="s">
        <v>2105</v>
      </c>
      <c r="H121" s="44" t="s">
        <v>2369</v>
      </c>
      <c r="I121" s="44" t="s">
        <v>2393</v>
      </c>
      <c r="J121" s="44" t="s">
        <v>2247</v>
      </c>
      <c r="K121" s="132" t="s">
        <v>2368</v>
      </c>
      <c r="L121" s="132" t="s">
        <v>65</v>
      </c>
      <c r="M121" s="135"/>
      <c r="N121" s="137" t="s">
        <v>556</v>
      </c>
      <c r="O121"/>
    </row>
    <row r="122" spans="1:15" ht="12.75">
      <c r="A122" s="131" t="s">
        <v>803</v>
      </c>
      <c r="B122" s="39">
        <v>28</v>
      </c>
      <c r="C122" s="40" t="s">
        <v>1618</v>
      </c>
      <c r="D122" s="37" t="s">
        <v>1819</v>
      </c>
      <c r="E122" s="41" t="s">
        <v>1820</v>
      </c>
      <c r="F122" s="41" t="s">
        <v>1821</v>
      </c>
      <c r="G122" s="41" t="s">
        <v>1790</v>
      </c>
      <c r="H122" s="41" t="s">
        <v>2781</v>
      </c>
      <c r="I122" s="41" t="s">
        <v>1764</v>
      </c>
      <c r="J122" s="41" t="s">
        <v>1918</v>
      </c>
      <c r="K122" s="133" t="s">
        <v>2886</v>
      </c>
      <c r="L122" s="133" t="s">
        <v>2620</v>
      </c>
      <c r="M122" s="136" t="s">
        <v>2682</v>
      </c>
      <c r="N122" s="216" t="s">
        <v>335</v>
      </c>
      <c r="O122"/>
    </row>
    <row r="123" spans="1:15" ht="12.75">
      <c r="A123" s="130" t="s">
        <v>929</v>
      </c>
      <c r="B123" s="42"/>
      <c r="C123" s="43" t="s">
        <v>1168</v>
      </c>
      <c r="D123" s="38" t="s">
        <v>2607</v>
      </c>
      <c r="E123" s="44" t="s">
        <v>2449</v>
      </c>
      <c r="F123" s="44" t="s">
        <v>2211</v>
      </c>
      <c r="G123" s="44" t="s">
        <v>2617</v>
      </c>
      <c r="H123" s="44" t="s">
        <v>90</v>
      </c>
      <c r="I123" s="44" t="s">
        <v>2469</v>
      </c>
      <c r="J123" s="44" t="s">
        <v>2238</v>
      </c>
      <c r="K123" s="132" t="s">
        <v>560</v>
      </c>
      <c r="L123" s="132" t="s">
        <v>2382</v>
      </c>
      <c r="M123" s="135"/>
      <c r="N123" s="137" t="s">
        <v>443</v>
      </c>
      <c r="O123"/>
    </row>
    <row r="124" spans="1:15" ht="12.75">
      <c r="A124" s="131" t="s">
        <v>804</v>
      </c>
      <c r="B124" s="39">
        <v>27</v>
      </c>
      <c r="C124" s="40" t="s">
        <v>1646</v>
      </c>
      <c r="D124" s="37" t="s">
        <v>1804</v>
      </c>
      <c r="E124" s="41" t="s">
        <v>1805</v>
      </c>
      <c r="F124" s="41" t="s">
        <v>1806</v>
      </c>
      <c r="G124" s="41" t="s">
        <v>2790</v>
      </c>
      <c r="H124" s="41" t="s">
        <v>2791</v>
      </c>
      <c r="I124" s="41" t="s">
        <v>2792</v>
      </c>
      <c r="J124" s="41" t="s">
        <v>347</v>
      </c>
      <c r="K124" s="133" t="s">
        <v>348</v>
      </c>
      <c r="L124" s="133" t="s">
        <v>349</v>
      </c>
      <c r="M124" s="136" t="s">
        <v>167</v>
      </c>
      <c r="N124" s="216" t="s">
        <v>558</v>
      </c>
      <c r="O124"/>
    </row>
    <row r="125" spans="1:15" ht="12.75">
      <c r="A125" s="130" t="s">
        <v>929</v>
      </c>
      <c r="B125" s="42"/>
      <c r="C125" s="43" t="s">
        <v>1166</v>
      </c>
      <c r="D125" s="38" t="s">
        <v>2448</v>
      </c>
      <c r="E125" s="44" t="s">
        <v>2148</v>
      </c>
      <c r="F125" s="44" t="s">
        <v>2552</v>
      </c>
      <c r="G125" s="44" t="s">
        <v>75</v>
      </c>
      <c r="H125" s="44" t="s">
        <v>2583</v>
      </c>
      <c r="I125" s="44" t="s">
        <v>2239</v>
      </c>
      <c r="J125" s="44" t="s">
        <v>80</v>
      </c>
      <c r="K125" s="132" t="s">
        <v>2219</v>
      </c>
      <c r="L125" s="132" t="s">
        <v>2092</v>
      </c>
      <c r="M125" s="135"/>
      <c r="N125" s="137" t="s">
        <v>559</v>
      </c>
      <c r="O125"/>
    </row>
    <row r="126" spans="1:15" ht="12.75">
      <c r="A126" s="131" t="s">
        <v>805</v>
      </c>
      <c r="B126" s="39">
        <v>110</v>
      </c>
      <c r="C126" s="40" t="s">
        <v>1699</v>
      </c>
      <c r="D126" s="37" t="s">
        <v>2187</v>
      </c>
      <c r="E126" s="41" t="s">
        <v>1797</v>
      </c>
      <c r="F126" s="41" t="s">
        <v>2031</v>
      </c>
      <c r="G126" s="41" t="s">
        <v>2187</v>
      </c>
      <c r="H126" s="41" t="s">
        <v>17</v>
      </c>
      <c r="I126" s="41" t="s">
        <v>18</v>
      </c>
      <c r="J126" s="41" t="s">
        <v>557</v>
      </c>
      <c r="K126" s="133" t="s">
        <v>1981</v>
      </c>
      <c r="L126" s="133" t="s">
        <v>2810</v>
      </c>
      <c r="M126" s="136" t="s">
        <v>167</v>
      </c>
      <c r="N126" s="216" t="s">
        <v>711</v>
      </c>
      <c r="O126"/>
    </row>
    <row r="127" spans="1:15" ht="12.75">
      <c r="A127" s="130" t="s">
        <v>905</v>
      </c>
      <c r="B127" s="42"/>
      <c r="C127" s="43" t="s">
        <v>1229</v>
      </c>
      <c r="D127" s="38" t="s">
        <v>2092</v>
      </c>
      <c r="E127" s="44" t="s">
        <v>2085</v>
      </c>
      <c r="F127" s="44" t="s">
        <v>2560</v>
      </c>
      <c r="G127" s="44" t="s">
        <v>2145</v>
      </c>
      <c r="H127" s="44" t="s">
        <v>2467</v>
      </c>
      <c r="I127" s="44" t="s">
        <v>103</v>
      </c>
      <c r="J127" s="44" t="s">
        <v>2153</v>
      </c>
      <c r="K127" s="132" t="s">
        <v>2225</v>
      </c>
      <c r="L127" s="132" t="s">
        <v>1985</v>
      </c>
      <c r="M127" s="135"/>
      <c r="N127" s="137" t="s">
        <v>712</v>
      </c>
      <c r="O127"/>
    </row>
    <row r="128" spans="1:15" ht="12.75">
      <c r="A128" s="131" t="s">
        <v>806</v>
      </c>
      <c r="B128" s="39">
        <v>140</v>
      </c>
      <c r="C128" s="40" t="s">
        <v>1685</v>
      </c>
      <c r="D128" s="37" t="s">
        <v>2524</v>
      </c>
      <c r="E128" s="41" t="s">
        <v>2525</v>
      </c>
      <c r="F128" s="41" t="s">
        <v>2526</v>
      </c>
      <c r="G128" s="41" t="s">
        <v>55</v>
      </c>
      <c r="H128" s="41" t="s">
        <v>56</v>
      </c>
      <c r="I128" s="41" t="s">
        <v>1903</v>
      </c>
      <c r="J128" s="41" t="s">
        <v>350</v>
      </c>
      <c r="K128" s="133" t="s">
        <v>618</v>
      </c>
      <c r="L128" s="133" t="s">
        <v>619</v>
      </c>
      <c r="M128" s="136" t="s">
        <v>2820</v>
      </c>
      <c r="N128" s="216" t="s">
        <v>620</v>
      </c>
      <c r="O128"/>
    </row>
    <row r="129" spans="1:15" ht="12.75">
      <c r="A129" s="130" t="s">
        <v>1113</v>
      </c>
      <c r="B129" s="42"/>
      <c r="C129" s="43" t="s">
        <v>1117</v>
      </c>
      <c r="D129" s="38" t="s">
        <v>1986</v>
      </c>
      <c r="E129" s="44" t="s">
        <v>2023</v>
      </c>
      <c r="F129" s="44" t="s">
        <v>1978</v>
      </c>
      <c r="G129" s="44" t="s">
        <v>1740</v>
      </c>
      <c r="H129" s="44" t="s">
        <v>15</v>
      </c>
      <c r="I129" s="44" t="s">
        <v>1977</v>
      </c>
      <c r="J129" s="44" t="s">
        <v>102</v>
      </c>
      <c r="K129" s="132" t="s">
        <v>621</v>
      </c>
      <c r="L129" s="132" t="s">
        <v>622</v>
      </c>
      <c r="M129" s="135"/>
      <c r="N129" s="137" t="s">
        <v>623</v>
      </c>
      <c r="O129"/>
    </row>
    <row r="130" spans="1:15" ht="12.75">
      <c r="A130" s="131" t="s">
        <v>1183</v>
      </c>
      <c r="B130" s="39">
        <v>121</v>
      </c>
      <c r="C130" s="40" t="s">
        <v>1709</v>
      </c>
      <c r="D130" s="37" t="s">
        <v>2196</v>
      </c>
      <c r="E130" s="41" t="s">
        <v>1942</v>
      </c>
      <c r="F130" s="41" t="s">
        <v>1782</v>
      </c>
      <c r="G130" s="41" t="s">
        <v>1800</v>
      </c>
      <c r="H130" s="41" t="s">
        <v>13</v>
      </c>
      <c r="I130" s="41" t="s">
        <v>14</v>
      </c>
      <c r="J130" s="41" t="s">
        <v>561</v>
      </c>
      <c r="K130" s="133" t="s">
        <v>562</v>
      </c>
      <c r="L130" s="133" t="s">
        <v>353</v>
      </c>
      <c r="M130" s="136" t="s">
        <v>807</v>
      </c>
      <c r="N130" s="216" t="s">
        <v>808</v>
      </c>
      <c r="O130"/>
    </row>
    <row r="131" spans="1:15" ht="12.75">
      <c r="A131" s="130" t="s">
        <v>927</v>
      </c>
      <c r="B131" s="42"/>
      <c r="C131" s="43" t="s">
        <v>975</v>
      </c>
      <c r="D131" s="38" t="s">
        <v>2569</v>
      </c>
      <c r="E131" s="44" t="s">
        <v>2570</v>
      </c>
      <c r="F131" s="44" t="s">
        <v>2571</v>
      </c>
      <c r="G131" s="44" t="s">
        <v>102</v>
      </c>
      <c r="H131" s="44" t="s">
        <v>2160</v>
      </c>
      <c r="I131" s="44" t="s">
        <v>2120</v>
      </c>
      <c r="J131" s="44" t="s">
        <v>626</v>
      </c>
      <c r="K131" s="132" t="s">
        <v>2023</v>
      </c>
      <c r="L131" s="132" t="s">
        <v>2189</v>
      </c>
      <c r="M131" s="135"/>
      <c r="N131" s="137" t="s">
        <v>809</v>
      </c>
      <c r="O131"/>
    </row>
    <row r="132" spans="1:15" ht="12.75">
      <c r="A132" s="131" t="s">
        <v>1184</v>
      </c>
      <c r="B132" s="39">
        <v>3</v>
      </c>
      <c r="C132" s="40" t="s">
        <v>1560</v>
      </c>
      <c r="D132" s="37" t="s">
        <v>1561</v>
      </c>
      <c r="E132" s="41" t="s">
        <v>1562</v>
      </c>
      <c r="F132" s="41" t="s">
        <v>1563</v>
      </c>
      <c r="G132" s="41" t="s">
        <v>1941</v>
      </c>
      <c r="H132" s="41" t="s">
        <v>2793</v>
      </c>
      <c r="I132" s="41" t="s">
        <v>2214</v>
      </c>
      <c r="J132" s="41" t="s">
        <v>336</v>
      </c>
      <c r="K132" s="133" t="s">
        <v>337</v>
      </c>
      <c r="L132" s="133" t="s">
        <v>2817</v>
      </c>
      <c r="M132" s="136" t="s">
        <v>2740</v>
      </c>
      <c r="N132" s="216" t="s">
        <v>338</v>
      </c>
      <c r="O132"/>
    </row>
    <row r="133" spans="1:15" ht="12.75">
      <c r="A133" s="130" t="s">
        <v>929</v>
      </c>
      <c r="B133" s="42"/>
      <c r="C133" s="43" t="s">
        <v>1369</v>
      </c>
      <c r="D133" s="38" t="s">
        <v>2587</v>
      </c>
      <c r="E133" s="44" t="s">
        <v>2203</v>
      </c>
      <c r="F133" s="44" t="s">
        <v>2588</v>
      </c>
      <c r="G133" s="44" t="s">
        <v>81</v>
      </c>
      <c r="H133" s="44" t="s">
        <v>104</v>
      </c>
      <c r="I133" s="44" t="s">
        <v>2440</v>
      </c>
      <c r="J133" s="44" t="s">
        <v>2583</v>
      </c>
      <c r="K133" s="132" t="s">
        <v>2013</v>
      </c>
      <c r="L133" s="132" t="s">
        <v>2087</v>
      </c>
      <c r="M133" s="135"/>
      <c r="N133" s="137" t="s">
        <v>444</v>
      </c>
      <c r="O133"/>
    </row>
    <row r="134" spans="1:15" ht="12.75">
      <c r="A134" s="131" t="s">
        <v>810</v>
      </c>
      <c r="B134" s="39">
        <v>122</v>
      </c>
      <c r="C134" s="40" t="s">
        <v>1710</v>
      </c>
      <c r="D134" s="37" t="s">
        <v>2204</v>
      </c>
      <c r="E134" s="41" t="s">
        <v>2205</v>
      </c>
      <c r="F134" s="41" t="s">
        <v>2206</v>
      </c>
      <c r="G134" s="41" t="s">
        <v>1769</v>
      </c>
      <c r="H134" s="41" t="s">
        <v>2777</v>
      </c>
      <c r="I134" s="41" t="s">
        <v>2774</v>
      </c>
      <c r="J134" s="41" t="s">
        <v>547</v>
      </c>
      <c r="K134" s="133" t="s">
        <v>2752</v>
      </c>
      <c r="L134" s="133" t="s">
        <v>548</v>
      </c>
      <c r="M134" s="136" t="s">
        <v>167</v>
      </c>
      <c r="N134" s="216" t="s">
        <v>811</v>
      </c>
      <c r="O134"/>
    </row>
    <row r="135" spans="1:15" ht="12.75">
      <c r="A135" s="130" t="s">
        <v>927</v>
      </c>
      <c r="B135" s="42"/>
      <c r="C135" s="43" t="s">
        <v>1196</v>
      </c>
      <c r="D135" s="38" t="s">
        <v>2580</v>
      </c>
      <c r="E135" s="44" t="s">
        <v>2431</v>
      </c>
      <c r="F135" s="44" t="s">
        <v>2581</v>
      </c>
      <c r="G135" s="44" t="s">
        <v>77</v>
      </c>
      <c r="H135" s="44" t="s">
        <v>78</v>
      </c>
      <c r="I135" s="44" t="s">
        <v>79</v>
      </c>
      <c r="J135" s="44" t="s">
        <v>66</v>
      </c>
      <c r="K135" s="132" t="s">
        <v>2015</v>
      </c>
      <c r="L135" s="132" t="s">
        <v>2202</v>
      </c>
      <c r="M135" s="135"/>
      <c r="N135" s="137" t="s">
        <v>812</v>
      </c>
      <c r="O135"/>
    </row>
    <row r="136" spans="1:15" ht="12.75">
      <c r="A136" s="131" t="s">
        <v>1185</v>
      </c>
      <c r="B136" s="39">
        <v>123</v>
      </c>
      <c r="C136" s="40" t="s">
        <v>1711</v>
      </c>
      <c r="D136" s="37" t="s">
        <v>2190</v>
      </c>
      <c r="E136" s="41" t="s">
        <v>2191</v>
      </c>
      <c r="F136" s="41" t="s">
        <v>2192</v>
      </c>
      <c r="G136" s="41" t="s">
        <v>87</v>
      </c>
      <c r="H136" s="41" t="s">
        <v>1805</v>
      </c>
      <c r="I136" s="41" t="s">
        <v>2031</v>
      </c>
      <c r="J136" s="41" t="s">
        <v>571</v>
      </c>
      <c r="K136" s="133" t="s">
        <v>2163</v>
      </c>
      <c r="L136" s="133" t="s">
        <v>2866</v>
      </c>
      <c r="M136" s="136" t="s">
        <v>1186</v>
      </c>
      <c r="N136" s="216" t="s">
        <v>1187</v>
      </c>
      <c r="O136"/>
    </row>
    <row r="137" spans="1:15" ht="12.75">
      <c r="A137" s="130" t="s">
        <v>905</v>
      </c>
      <c r="B137" s="42"/>
      <c r="C137" s="43" t="s">
        <v>1168</v>
      </c>
      <c r="D137" s="38" t="s">
        <v>2438</v>
      </c>
      <c r="E137" s="44" t="s">
        <v>2083</v>
      </c>
      <c r="F137" s="44" t="s">
        <v>2036</v>
      </c>
      <c r="G137" s="44" t="s">
        <v>88</v>
      </c>
      <c r="H137" s="44" t="s">
        <v>2119</v>
      </c>
      <c r="I137" s="44" t="s">
        <v>2091</v>
      </c>
      <c r="J137" s="44" t="s">
        <v>2154</v>
      </c>
      <c r="K137" s="132" t="s">
        <v>2037</v>
      </c>
      <c r="L137" s="132" t="s">
        <v>2010</v>
      </c>
      <c r="M137" s="135"/>
      <c r="N137" s="137" t="s">
        <v>1188</v>
      </c>
      <c r="O137"/>
    </row>
    <row r="138" spans="1:15" ht="12.75">
      <c r="A138" s="131" t="s">
        <v>1189</v>
      </c>
      <c r="B138" s="39">
        <v>31</v>
      </c>
      <c r="C138" s="40" t="s">
        <v>1621</v>
      </c>
      <c r="D138" s="37" t="s">
        <v>1813</v>
      </c>
      <c r="E138" s="41" t="s">
        <v>1814</v>
      </c>
      <c r="F138" s="41" t="s">
        <v>1815</v>
      </c>
      <c r="G138" s="41" t="s">
        <v>1848</v>
      </c>
      <c r="H138" s="41" t="s">
        <v>1758</v>
      </c>
      <c r="I138" s="41" t="s">
        <v>2077</v>
      </c>
      <c r="J138" s="41" t="s">
        <v>328</v>
      </c>
      <c r="K138" s="133" t="s">
        <v>329</v>
      </c>
      <c r="L138" s="133" t="s">
        <v>330</v>
      </c>
      <c r="M138" s="136" t="s">
        <v>2763</v>
      </c>
      <c r="N138" s="216" t="s">
        <v>684</v>
      </c>
      <c r="O138"/>
    </row>
    <row r="139" spans="1:15" ht="12.75">
      <c r="A139" s="130" t="s">
        <v>926</v>
      </c>
      <c r="B139" s="42"/>
      <c r="C139" s="43" t="s">
        <v>1168</v>
      </c>
      <c r="D139" s="38" t="s">
        <v>2127</v>
      </c>
      <c r="E139" s="44" t="s">
        <v>2472</v>
      </c>
      <c r="F139" s="44" t="s">
        <v>2595</v>
      </c>
      <c r="G139" s="44" t="s">
        <v>85</v>
      </c>
      <c r="H139" s="44" t="s">
        <v>86</v>
      </c>
      <c r="I139" s="44" t="s">
        <v>2434</v>
      </c>
      <c r="J139" s="44" t="s">
        <v>2139</v>
      </c>
      <c r="K139" s="132" t="s">
        <v>2147</v>
      </c>
      <c r="L139" s="132" t="s">
        <v>2101</v>
      </c>
      <c r="M139" s="135"/>
      <c r="N139" s="137" t="s">
        <v>685</v>
      </c>
      <c r="O139"/>
    </row>
    <row r="140" spans="1:15" ht="12.75">
      <c r="A140" s="131" t="s">
        <v>813</v>
      </c>
      <c r="B140" s="39">
        <v>43</v>
      </c>
      <c r="C140" s="40" t="s">
        <v>1633</v>
      </c>
      <c r="D140" s="37" t="s">
        <v>1888</v>
      </c>
      <c r="E140" s="41" t="s">
        <v>1889</v>
      </c>
      <c r="F140" s="41" t="s">
        <v>1890</v>
      </c>
      <c r="G140" s="41" t="s">
        <v>2797</v>
      </c>
      <c r="H140" s="41" t="s">
        <v>2798</v>
      </c>
      <c r="I140" s="41" t="s">
        <v>2773</v>
      </c>
      <c r="J140" s="41" t="s">
        <v>347</v>
      </c>
      <c r="K140" s="133" t="s">
        <v>445</v>
      </c>
      <c r="L140" s="133" t="s">
        <v>1933</v>
      </c>
      <c r="M140" s="136" t="s">
        <v>167</v>
      </c>
      <c r="N140" s="216" t="s">
        <v>446</v>
      </c>
      <c r="O140"/>
    </row>
    <row r="141" spans="1:15" ht="12.75">
      <c r="A141" s="130" t="s">
        <v>925</v>
      </c>
      <c r="B141" s="42"/>
      <c r="C141" s="43" t="s">
        <v>1246</v>
      </c>
      <c r="D141" s="38" t="s">
        <v>2575</v>
      </c>
      <c r="E141" s="44" t="s">
        <v>2084</v>
      </c>
      <c r="F141" s="44" t="s">
        <v>2576</v>
      </c>
      <c r="G141" s="44" t="s">
        <v>2457</v>
      </c>
      <c r="H141" s="44" t="s">
        <v>2229</v>
      </c>
      <c r="I141" s="44" t="s">
        <v>2164</v>
      </c>
      <c r="J141" s="44" t="s">
        <v>2099</v>
      </c>
      <c r="K141" s="132" t="s">
        <v>2573</v>
      </c>
      <c r="L141" s="132" t="s">
        <v>2617</v>
      </c>
      <c r="M141" s="135"/>
      <c r="N141" s="137" t="s">
        <v>447</v>
      </c>
      <c r="O141"/>
    </row>
    <row r="142" spans="1:15" ht="12.75">
      <c r="A142" s="131" t="s">
        <v>814</v>
      </c>
      <c r="B142" s="39">
        <v>26</v>
      </c>
      <c r="C142" s="40" t="s">
        <v>1617</v>
      </c>
      <c r="D142" s="37" t="s">
        <v>1833</v>
      </c>
      <c r="E142" s="41" t="s">
        <v>1761</v>
      </c>
      <c r="F142" s="41" t="s">
        <v>1834</v>
      </c>
      <c r="G142" s="41" t="s">
        <v>2782</v>
      </c>
      <c r="H142" s="41" t="s">
        <v>2783</v>
      </c>
      <c r="I142" s="41" t="s">
        <v>2784</v>
      </c>
      <c r="J142" s="41" t="s">
        <v>341</v>
      </c>
      <c r="K142" s="133" t="s">
        <v>329</v>
      </c>
      <c r="L142" s="133" t="s">
        <v>342</v>
      </c>
      <c r="M142" s="136" t="s">
        <v>2806</v>
      </c>
      <c r="N142" s="216" t="s">
        <v>815</v>
      </c>
      <c r="O142"/>
    </row>
    <row r="143" spans="1:15" ht="12.75">
      <c r="A143" s="130" t="s">
        <v>929</v>
      </c>
      <c r="B143" s="42"/>
      <c r="C143" s="43" t="s">
        <v>1166</v>
      </c>
      <c r="D143" s="38" t="s">
        <v>2622</v>
      </c>
      <c r="E143" s="44" t="s">
        <v>2482</v>
      </c>
      <c r="F143" s="44" t="s">
        <v>2623</v>
      </c>
      <c r="G143" s="44" t="s">
        <v>2487</v>
      </c>
      <c r="H143" s="44" t="s">
        <v>92</v>
      </c>
      <c r="I143" s="44" t="s">
        <v>2249</v>
      </c>
      <c r="J143" s="44" t="s">
        <v>629</v>
      </c>
      <c r="K143" s="132" t="s">
        <v>2135</v>
      </c>
      <c r="L143" s="132" t="s">
        <v>630</v>
      </c>
      <c r="M143" s="135"/>
      <c r="N143" s="137" t="s">
        <v>816</v>
      </c>
      <c r="O143"/>
    </row>
    <row r="144" spans="1:15" ht="12.75">
      <c r="A144" s="131" t="s">
        <v>767</v>
      </c>
      <c r="B144" s="39">
        <v>115</v>
      </c>
      <c r="C144" s="40" t="s">
        <v>1703</v>
      </c>
      <c r="D144" s="37" t="s">
        <v>2244</v>
      </c>
      <c r="E144" s="41" t="s">
        <v>2245</v>
      </c>
      <c r="F144" s="41" t="s">
        <v>2246</v>
      </c>
      <c r="G144" s="41" t="s">
        <v>2498</v>
      </c>
      <c r="H144" s="41" t="s">
        <v>2006</v>
      </c>
      <c r="I144" s="41" t="s">
        <v>1592</v>
      </c>
      <c r="J144" s="41" t="s">
        <v>554</v>
      </c>
      <c r="K144" s="133" t="s">
        <v>567</v>
      </c>
      <c r="L144" s="133" t="s">
        <v>1761</v>
      </c>
      <c r="M144" s="136" t="s">
        <v>2885</v>
      </c>
      <c r="N144" s="216" t="s">
        <v>568</v>
      </c>
      <c r="O144"/>
    </row>
    <row r="145" spans="1:15" ht="12.75">
      <c r="A145" s="130" t="s">
        <v>903</v>
      </c>
      <c r="B145" s="42"/>
      <c r="C145" s="43" t="s">
        <v>1424</v>
      </c>
      <c r="D145" s="38" t="s">
        <v>2172</v>
      </c>
      <c r="E145" s="44" t="s">
        <v>2597</v>
      </c>
      <c r="F145" s="44" t="s">
        <v>2598</v>
      </c>
      <c r="G145" s="44" t="s">
        <v>111</v>
      </c>
      <c r="H145" s="44" t="s">
        <v>2557</v>
      </c>
      <c r="I145" s="44" t="s">
        <v>112</v>
      </c>
      <c r="J145" s="44" t="s">
        <v>631</v>
      </c>
      <c r="K145" s="132" t="s">
        <v>2167</v>
      </c>
      <c r="L145" s="132" t="s">
        <v>2166</v>
      </c>
      <c r="M145" s="135"/>
      <c r="N145" s="137" t="s">
        <v>569</v>
      </c>
      <c r="O145"/>
    </row>
    <row r="146" spans="1:15" ht="12.75">
      <c r="A146" s="131" t="s">
        <v>768</v>
      </c>
      <c r="B146" s="39">
        <v>21</v>
      </c>
      <c r="C146" s="40" t="s">
        <v>1612</v>
      </c>
      <c r="D146" s="37" t="s">
        <v>1741</v>
      </c>
      <c r="E146" s="41" t="s">
        <v>1742</v>
      </c>
      <c r="F146" s="41" t="s">
        <v>1743</v>
      </c>
      <c r="G146" s="41" t="s">
        <v>2102</v>
      </c>
      <c r="H146" s="41" t="s">
        <v>2802</v>
      </c>
      <c r="I146" s="41" t="s">
        <v>2803</v>
      </c>
      <c r="J146" s="41" t="s">
        <v>344</v>
      </c>
      <c r="K146" s="133" t="s">
        <v>2777</v>
      </c>
      <c r="L146" s="133" t="s">
        <v>345</v>
      </c>
      <c r="M146" s="136"/>
      <c r="N146" s="216" t="s">
        <v>346</v>
      </c>
      <c r="O146"/>
    </row>
    <row r="147" spans="1:15" ht="12.75">
      <c r="A147" s="130" t="s">
        <v>929</v>
      </c>
      <c r="B147" s="42"/>
      <c r="C147" s="43" t="s">
        <v>944</v>
      </c>
      <c r="D147" s="38" t="s">
        <v>2661</v>
      </c>
      <c r="E147" s="44" t="s">
        <v>2662</v>
      </c>
      <c r="F147" s="44" t="s">
        <v>2660</v>
      </c>
      <c r="G147" s="44" t="s">
        <v>2492</v>
      </c>
      <c r="H147" s="44" t="s">
        <v>114</v>
      </c>
      <c r="I147" s="44" t="s">
        <v>2381</v>
      </c>
      <c r="J147" s="44" t="s">
        <v>2411</v>
      </c>
      <c r="K147" s="132" t="s">
        <v>46</v>
      </c>
      <c r="L147" s="132" t="s">
        <v>632</v>
      </c>
      <c r="M147" s="135"/>
      <c r="N147" s="137" t="s">
        <v>448</v>
      </c>
      <c r="O147"/>
    </row>
    <row r="148" spans="1:15" ht="12.75">
      <c r="A148" s="131" t="s">
        <v>769</v>
      </c>
      <c r="B148" s="39">
        <v>113</v>
      </c>
      <c r="C148" s="40" t="s">
        <v>1701</v>
      </c>
      <c r="D148" s="37" t="s">
        <v>2251</v>
      </c>
      <c r="E148" s="41" t="s">
        <v>2367</v>
      </c>
      <c r="F148" s="41" t="s">
        <v>1890</v>
      </c>
      <c r="G148" s="41" t="s">
        <v>9</v>
      </c>
      <c r="H148" s="41" t="s">
        <v>1733</v>
      </c>
      <c r="I148" s="41" t="s">
        <v>4</v>
      </c>
      <c r="J148" s="41" t="s">
        <v>1968</v>
      </c>
      <c r="K148" s="133" t="s">
        <v>577</v>
      </c>
      <c r="L148" s="133" t="s">
        <v>578</v>
      </c>
      <c r="M148" s="136" t="s">
        <v>2806</v>
      </c>
      <c r="N148" s="216" t="s">
        <v>355</v>
      </c>
      <c r="O148"/>
    </row>
    <row r="149" spans="1:15" ht="12.75">
      <c r="A149" s="130" t="s">
        <v>904</v>
      </c>
      <c r="B149" s="42"/>
      <c r="C149" s="43" t="s">
        <v>975</v>
      </c>
      <c r="D149" s="38" t="s">
        <v>2608</v>
      </c>
      <c r="E149" s="44" t="s">
        <v>2485</v>
      </c>
      <c r="F149" s="44" t="s">
        <v>2609</v>
      </c>
      <c r="G149" s="44" t="s">
        <v>2391</v>
      </c>
      <c r="H149" s="44" t="s">
        <v>2373</v>
      </c>
      <c r="I149" s="44" t="s">
        <v>2441</v>
      </c>
      <c r="J149" s="44" t="s">
        <v>588</v>
      </c>
      <c r="K149" s="132" t="s">
        <v>2239</v>
      </c>
      <c r="L149" s="132" t="s">
        <v>2486</v>
      </c>
      <c r="M149" s="135"/>
      <c r="N149" s="137" t="s">
        <v>356</v>
      </c>
      <c r="O149"/>
    </row>
    <row r="150" spans="1:15" ht="12.75">
      <c r="A150" s="131" t="s">
        <v>357</v>
      </c>
      <c r="B150" s="39">
        <v>99</v>
      </c>
      <c r="C150" s="40" t="s">
        <v>1688</v>
      </c>
      <c r="D150" s="37" t="s">
        <v>2161</v>
      </c>
      <c r="E150" s="41" t="s">
        <v>2162</v>
      </c>
      <c r="F150" s="41" t="s">
        <v>2163</v>
      </c>
      <c r="G150" s="41" t="s">
        <v>29</v>
      </c>
      <c r="H150" s="41" t="s">
        <v>2221</v>
      </c>
      <c r="I150" s="41" t="s">
        <v>30</v>
      </c>
      <c r="J150" s="41" t="s">
        <v>511</v>
      </c>
      <c r="K150" s="133" t="s">
        <v>1834</v>
      </c>
      <c r="L150" s="133" t="s">
        <v>512</v>
      </c>
      <c r="M150" s="136" t="s">
        <v>2763</v>
      </c>
      <c r="N150" s="216" t="s">
        <v>686</v>
      </c>
      <c r="O150"/>
    </row>
    <row r="151" spans="1:15" ht="12.75">
      <c r="A151" s="130" t="s">
        <v>904</v>
      </c>
      <c r="B151" s="42"/>
      <c r="C151" s="43" t="s">
        <v>1470</v>
      </c>
      <c r="D151" s="38" t="s">
        <v>2651</v>
      </c>
      <c r="E151" s="44" t="s">
        <v>2652</v>
      </c>
      <c r="F151" s="44" t="s">
        <v>2437</v>
      </c>
      <c r="G151" s="44" t="s">
        <v>2248</v>
      </c>
      <c r="H151" s="44" t="s">
        <v>121</v>
      </c>
      <c r="I151" s="44" t="s">
        <v>2617</v>
      </c>
      <c r="J151" s="44" t="s">
        <v>2371</v>
      </c>
      <c r="K151" s="132" t="s">
        <v>2100</v>
      </c>
      <c r="L151" s="132" t="s">
        <v>2140</v>
      </c>
      <c r="M151" s="135"/>
      <c r="N151" s="137" t="s">
        <v>687</v>
      </c>
      <c r="O151"/>
    </row>
    <row r="152" spans="1:15" ht="12.75">
      <c r="A152" s="131" t="s">
        <v>358</v>
      </c>
      <c r="B152" s="39">
        <v>16</v>
      </c>
      <c r="C152" s="40" t="s">
        <v>1607</v>
      </c>
      <c r="D152" s="37" t="s">
        <v>1729</v>
      </c>
      <c r="E152" s="41" t="s">
        <v>1730</v>
      </c>
      <c r="F152" s="41" t="s">
        <v>1731</v>
      </c>
      <c r="G152" s="41" t="s">
        <v>2804</v>
      </c>
      <c r="H152" s="41" t="s">
        <v>2805</v>
      </c>
      <c r="I152" s="41" t="s">
        <v>2131</v>
      </c>
      <c r="J152" s="41" t="s">
        <v>2016</v>
      </c>
      <c r="K152" s="133" t="s">
        <v>343</v>
      </c>
      <c r="L152" s="133" t="s">
        <v>1973</v>
      </c>
      <c r="M152" s="136" t="s">
        <v>169</v>
      </c>
      <c r="N152" s="216" t="s">
        <v>688</v>
      </c>
      <c r="O152"/>
    </row>
    <row r="153" spans="1:15" ht="12.75">
      <c r="A153" s="130" t="s">
        <v>929</v>
      </c>
      <c r="B153" s="42"/>
      <c r="C153" s="43" t="s">
        <v>956</v>
      </c>
      <c r="D153" s="38" t="s">
        <v>2601</v>
      </c>
      <c r="E153" s="44" t="s">
        <v>2602</v>
      </c>
      <c r="F153" s="44" t="s">
        <v>2603</v>
      </c>
      <c r="G153" s="44" t="s">
        <v>2437</v>
      </c>
      <c r="H153" s="44" t="s">
        <v>2249</v>
      </c>
      <c r="I153" s="44" t="s">
        <v>2241</v>
      </c>
      <c r="J153" s="44" t="s">
        <v>2451</v>
      </c>
      <c r="K153" s="132" t="s">
        <v>2183</v>
      </c>
      <c r="L153" s="132" t="s">
        <v>2240</v>
      </c>
      <c r="M153" s="135"/>
      <c r="N153" s="137" t="s">
        <v>689</v>
      </c>
      <c r="O153"/>
    </row>
    <row r="154" spans="1:15" ht="12.75">
      <c r="A154" s="131" t="s">
        <v>359</v>
      </c>
      <c r="B154" s="39">
        <v>98</v>
      </c>
      <c r="C154" s="40" t="s">
        <v>1687</v>
      </c>
      <c r="D154" s="37" t="s">
        <v>2157</v>
      </c>
      <c r="E154" s="41" t="s">
        <v>2158</v>
      </c>
      <c r="F154" s="41" t="s">
        <v>2159</v>
      </c>
      <c r="G154" s="41" t="s">
        <v>24</v>
      </c>
      <c r="H154" s="41" t="s">
        <v>25</v>
      </c>
      <c r="I154" s="41" t="s">
        <v>2848</v>
      </c>
      <c r="J154" s="41" t="s">
        <v>1770</v>
      </c>
      <c r="K154" s="133" t="s">
        <v>342</v>
      </c>
      <c r="L154" s="133" t="s">
        <v>1933</v>
      </c>
      <c r="M154" s="136" t="s">
        <v>2856</v>
      </c>
      <c r="N154" s="216" t="s">
        <v>513</v>
      </c>
      <c r="O154"/>
    </row>
    <row r="155" spans="1:15" ht="12.75">
      <c r="A155" s="130" t="s">
        <v>927</v>
      </c>
      <c r="B155" s="42"/>
      <c r="C155" s="43" t="s">
        <v>1272</v>
      </c>
      <c r="D155" s="38" t="s">
        <v>2639</v>
      </c>
      <c r="E155" s="44" t="s">
        <v>2640</v>
      </c>
      <c r="F155" s="44" t="s">
        <v>2641</v>
      </c>
      <c r="G155" s="44" t="s">
        <v>2641</v>
      </c>
      <c r="H155" s="44" t="s">
        <v>116</v>
      </c>
      <c r="I155" s="44" t="s">
        <v>26</v>
      </c>
      <c r="J155" s="44" t="s">
        <v>2490</v>
      </c>
      <c r="K155" s="132" t="s">
        <v>2461</v>
      </c>
      <c r="L155" s="132" t="s">
        <v>2169</v>
      </c>
      <c r="M155" s="135"/>
      <c r="N155" s="137" t="s">
        <v>514</v>
      </c>
      <c r="O155"/>
    </row>
    <row r="156" spans="1:15" ht="12.75">
      <c r="A156" s="131" t="s">
        <v>360</v>
      </c>
      <c r="B156" s="39">
        <v>126</v>
      </c>
      <c r="C156" s="40" t="s">
        <v>1714</v>
      </c>
      <c r="D156" s="37" t="s">
        <v>2631</v>
      </c>
      <c r="E156" s="41" t="s">
        <v>2632</v>
      </c>
      <c r="F156" s="41" t="s">
        <v>2633</v>
      </c>
      <c r="G156" s="41" t="s">
        <v>100</v>
      </c>
      <c r="H156" s="41" t="s">
        <v>2830</v>
      </c>
      <c r="I156" s="41" t="s">
        <v>101</v>
      </c>
      <c r="J156" s="41" t="s">
        <v>574</v>
      </c>
      <c r="K156" s="133" t="s">
        <v>575</v>
      </c>
      <c r="L156" s="133" t="s">
        <v>576</v>
      </c>
      <c r="M156" s="136" t="s">
        <v>167</v>
      </c>
      <c r="N156" s="216" t="s">
        <v>817</v>
      </c>
      <c r="O156"/>
    </row>
    <row r="157" spans="1:15" ht="12.75">
      <c r="A157" s="130" t="s">
        <v>904</v>
      </c>
      <c r="B157" s="42"/>
      <c r="C157" s="43" t="s">
        <v>1168</v>
      </c>
      <c r="D157" s="38" t="s">
        <v>2477</v>
      </c>
      <c r="E157" s="44" t="s">
        <v>2634</v>
      </c>
      <c r="F157" s="44" t="s">
        <v>2388</v>
      </c>
      <c r="G157" s="44" t="s">
        <v>2449</v>
      </c>
      <c r="H157" s="44" t="s">
        <v>2013</v>
      </c>
      <c r="I157" s="44" t="s">
        <v>2465</v>
      </c>
      <c r="J157" s="44" t="s">
        <v>2576</v>
      </c>
      <c r="K157" s="132" t="s">
        <v>2447</v>
      </c>
      <c r="L157" s="132" t="s">
        <v>2155</v>
      </c>
      <c r="M157" s="135"/>
      <c r="N157" s="137" t="s">
        <v>818</v>
      </c>
      <c r="O157"/>
    </row>
    <row r="158" spans="1:15" ht="12.75">
      <c r="A158" s="131" t="s">
        <v>361</v>
      </c>
      <c r="B158" s="39">
        <v>24</v>
      </c>
      <c r="C158" s="40" t="s">
        <v>1615</v>
      </c>
      <c r="D158" s="37" t="s">
        <v>1838</v>
      </c>
      <c r="E158" s="41" t="s">
        <v>1839</v>
      </c>
      <c r="F158" s="41" t="s">
        <v>1743</v>
      </c>
      <c r="G158" s="41" t="s">
        <v>2795</v>
      </c>
      <c r="H158" s="41" t="s">
        <v>2796</v>
      </c>
      <c r="I158" s="41" t="s">
        <v>2378</v>
      </c>
      <c r="J158" s="41" t="s">
        <v>340</v>
      </c>
      <c r="K158" s="133" t="s">
        <v>1781</v>
      </c>
      <c r="L158" s="133" t="s">
        <v>0</v>
      </c>
      <c r="M158" s="136" t="s">
        <v>2806</v>
      </c>
      <c r="N158" s="216" t="s">
        <v>519</v>
      </c>
      <c r="O158"/>
    </row>
    <row r="159" spans="1:15" ht="12.75">
      <c r="A159" s="130" t="s">
        <v>929</v>
      </c>
      <c r="B159" s="42"/>
      <c r="C159" s="43" t="s">
        <v>1166</v>
      </c>
      <c r="D159" s="38" t="s">
        <v>2658</v>
      </c>
      <c r="E159" s="44" t="s">
        <v>2659</v>
      </c>
      <c r="F159" s="44" t="s">
        <v>2660</v>
      </c>
      <c r="G159" s="44" t="s">
        <v>2458</v>
      </c>
      <c r="H159" s="44" t="s">
        <v>2484</v>
      </c>
      <c r="I159" s="44" t="s">
        <v>2397</v>
      </c>
      <c r="J159" s="44" t="s">
        <v>624</v>
      </c>
      <c r="K159" s="132" t="s">
        <v>2155</v>
      </c>
      <c r="L159" s="132" t="s">
        <v>625</v>
      </c>
      <c r="M159" s="135"/>
      <c r="N159" s="137" t="s">
        <v>520</v>
      </c>
      <c r="O159"/>
    </row>
    <row r="160" spans="1:15" ht="12.75">
      <c r="A160" s="131" t="s">
        <v>362</v>
      </c>
      <c r="B160" s="39">
        <v>87</v>
      </c>
      <c r="C160" s="40" t="s">
        <v>1677</v>
      </c>
      <c r="D160" s="37" t="s">
        <v>2106</v>
      </c>
      <c r="E160" s="41" t="s">
        <v>2107</v>
      </c>
      <c r="F160" s="41" t="s">
        <v>2108</v>
      </c>
      <c r="G160" s="41" t="s">
        <v>2739</v>
      </c>
      <c r="H160" s="41" t="s">
        <v>28</v>
      </c>
      <c r="I160" s="41" t="s">
        <v>2759</v>
      </c>
      <c r="J160" s="41" t="s">
        <v>2854</v>
      </c>
      <c r="K160" s="133" t="s">
        <v>517</v>
      </c>
      <c r="L160" s="133" t="s">
        <v>518</v>
      </c>
      <c r="M160" s="136"/>
      <c r="N160" s="216" t="s">
        <v>519</v>
      </c>
      <c r="O160"/>
    </row>
    <row r="161" spans="1:15" ht="12.75">
      <c r="A161" s="130" t="s">
        <v>927</v>
      </c>
      <c r="B161" s="42"/>
      <c r="C161" s="43" t="s">
        <v>1166</v>
      </c>
      <c r="D161" s="38" t="s">
        <v>2667</v>
      </c>
      <c r="E161" s="44" t="s">
        <v>2668</v>
      </c>
      <c r="F161" s="44" t="s">
        <v>2669</v>
      </c>
      <c r="G161" s="44" t="s">
        <v>119</v>
      </c>
      <c r="H161" s="44" t="s">
        <v>120</v>
      </c>
      <c r="I161" s="44" t="s">
        <v>120</v>
      </c>
      <c r="J161" s="44" t="s">
        <v>634</v>
      </c>
      <c r="K161" s="132" t="s">
        <v>2384</v>
      </c>
      <c r="L161" s="132" t="s">
        <v>635</v>
      </c>
      <c r="M161" s="135"/>
      <c r="N161" s="137" t="s">
        <v>520</v>
      </c>
      <c r="O161"/>
    </row>
    <row r="162" spans="1:15" ht="12.75">
      <c r="A162" s="131" t="s">
        <v>363</v>
      </c>
      <c r="B162" s="39">
        <v>106</v>
      </c>
      <c r="C162" s="40" t="s">
        <v>1695</v>
      </c>
      <c r="D162" s="37" t="s">
        <v>2377</v>
      </c>
      <c r="E162" s="41" t="s">
        <v>1737</v>
      </c>
      <c r="F162" s="41" t="s">
        <v>2378</v>
      </c>
      <c r="G162" s="41" t="s">
        <v>23</v>
      </c>
      <c r="H162" s="41" t="s">
        <v>1751</v>
      </c>
      <c r="I162" s="41" t="s">
        <v>1834</v>
      </c>
      <c r="J162" s="41" t="s">
        <v>572</v>
      </c>
      <c r="K162" s="133" t="s">
        <v>333</v>
      </c>
      <c r="L162" s="133" t="s">
        <v>573</v>
      </c>
      <c r="M162" s="136" t="s">
        <v>2885</v>
      </c>
      <c r="N162" s="216" t="s">
        <v>690</v>
      </c>
      <c r="O162"/>
    </row>
    <row r="163" spans="1:15" ht="12.75">
      <c r="A163" s="130" t="s">
        <v>904</v>
      </c>
      <c r="B163" s="42"/>
      <c r="C163" s="43" t="s">
        <v>1369</v>
      </c>
      <c r="D163" s="38" t="s">
        <v>2638</v>
      </c>
      <c r="E163" s="44" t="s">
        <v>2473</v>
      </c>
      <c r="F163" s="44" t="s">
        <v>2485</v>
      </c>
      <c r="G163" s="44" t="s">
        <v>2592</v>
      </c>
      <c r="H163" s="44" t="s">
        <v>2409</v>
      </c>
      <c r="I163" s="44" t="s">
        <v>2466</v>
      </c>
      <c r="J163" s="44" t="s">
        <v>636</v>
      </c>
      <c r="K163" s="132" t="s">
        <v>2460</v>
      </c>
      <c r="L163" s="132" t="s">
        <v>2634</v>
      </c>
      <c r="M163" s="135"/>
      <c r="N163" s="137" t="s">
        <v>691</v>
      </c>
      <c r="O163"/>
    </row>
    <row r="164" spans="1:15" ht="12.75">
      <c r="A164" s="131" t="s">
        <v>364</v>
      </c>
      <c r="B164" s="39">
        <v>71</v>
      </c>
      <c r="C164" s="40" t="s">
        <v>1661</v>
      </c>
      <c r="D164" s="37" t="s">
        <v>1732</v>
      </c>
      <c r="E164" s="41" t="s">
        <v>2014</v>
      </c>
      <c r="F164" s="41" t="s">
        <v>1752</v>
      </c>
      <c r="G164" s="41" t="s">
        <v>31</v>
      </c>
      <c r="H164" s="41" t="s">
        <v>32</v>
      </c>
      <c r="I164" s="41" t="s">
        <v>2404</v>
      </c>
      <c r="J164" s="41" t="s">
        <v>2843</v>
      </c>
      <c r="K164" s="133" t="s">
        <v>40</v>
      </c>
      <c r="L164" s="133" t="s">
        <v>28</v>
      </c>
      <c r="M164" s="136" t="s">
        <v>1779</v>
      </c>
      <c r="N164" s="216" t="s">
        <v>469</v>
      </c>
      <c r="O164"/>
    </row>
    <row r="165" spans="1:15" ht="12.75">
      <c r="A165" s="130" t="s">
        <v>928</v>
      </c>
      <c r="B165" s="42"/>
      <c r="C165" s="43" t="s">
        <v>993</v>
      </c>
      <c r="D165" s="38" t="s">
        <v>2655</v>
      </c>
      <c r="E165" s="44" t="s">
        <v>2656</v>
      </c>
      <c r="F165" s="44" t="s">
        <v>2657</v>
      </c>
      <c r="G165" s="44" t="s">
        <v>2471</v>
      </c>
      <c r="H165" s="44" t="s">
        <v>126</v>
      </c>
      <c r="I165" s="44" t="s">
        <v>127</v>
      </c>
      <c r="J165" s="44" t="s">
        <v>2629</v>
      </c>
      <c r="K165" s="132" t="s">
        <v>637</v>
      </c>
      <c r="L165" s="132" t="s">
        <v>637</v>
      </c>
      <c r="M165" s="135"/>
      <c r="N165" s="137" t="s">
        <v>471</v>
      </c>
      <c r="O165"/>
    </row>
    <row r="166" spans="1:15" ht="12.75">
      <c r="A166" s="131" t="s">
        <v>770</v>
      </c>
      <c r="B166" s="39">
        <v>1</v>
      </c>
      <c r="C166" s="40" t="s">
        <v>1568</v>
      </c>
      <c r="D166" s="37" t="s">
        <v>1569</v>
      </c>
      <c r="E166" s="41" t="s">
        <v>1570</v>
      </c>
      <c r="F166" s="41" t="s">
        <v>1571</v>
      </c>
      <c r="G166" s="41" t="s">
        <v>2788</v>
      </c>
      <c r="H166" s="41" t="s">
        <v>1761</v>
      </c>
      <c r="I166" s="41" t="s">
        <v>2789</v>
      </c>
      <c r="J166" s="41" t="s">
        <v>350</v>
      </c>
      <c r="K166" s="133" t="s">
        <v>2766</v>
      </c>
      <c r="L166" s="133" t="s">
        <v>2766</v>
      </c>
      <c r="M166" s="136" t="s">
        <v>819</v>
      </c>
      <c r="N166" s="216" t="s">
        <v>820</v>
      </c>
      <c r="O166"/>
    </row>
    <row r="167" spans="1:15" ht="12.75">
      <c r="A167" s="130" t="s">
        <v>929</v>
      </c>
      <c r="B167" s="42"/>
      <c r="C167" s="43" t="s">
        <v>1246</v>
      </c>
      <c r="D167" s="38" t="s">
        <v>2242</v>
      </c>
      <c r="E167" s="44" t="s">
        <v>2614</v>
      </c>
      <c r="F167" s="44" t="s">
        <v>2615</v>
      </c>
      <c r="G167" s="44" t="s">
        <v>95</v>
      </c>
      <c r="H167" s="44" t="s">
        <v>2164</v>
      </c>
      <c r="I167" s="44" t="s">
        <v>2484</v>
      </c>
      <c r="J167" s="44" t="s">
        <v>2198</v>
      </c>
      <c r="K167" s="132" t="s">
        <v>2435</v>
      </c>
      <c r="L167" s="132" t="s">
        <v>2040</v>
      </c>
      <c r="M167" s="135"/>
      <c r="N167" s="137" t="s">
        <v>821</v>
      </c>
      <c r="O167"/>
    </row>
    <row r="168" spans="1:15" ht="12.75">
      <c r="A168" s="131" t="s">
        <v>771</v>
      </c>
      <c r="B168" s="39">
        <v>9</v>
      </c>
      <c r="C168" s="40" t="s">
        <v>1580</v>
      </c>
      <c r="D168" s="37" t="s">
        <v>1581</v>
      </c>
      <c r="E168" s="41" t="s">
        <v>1582</v>
      </c>
      <c r="F168" s="41" t="s">
        <v>1583</v>
      </c>
      <c r="G168" s="41" t="s">
        <v>2389</v>
      </c>
      <c r="H168" s="41" t="s">
        <v>2809</v>
      </c>
      <c r="I168" s="41" t="s">
        <v>2810</v>
      </c>
      <c r="J168" s="41" t="s">
        <v>367</v>
      </c>
      <c r="K168" s="133" t="s">
        <v>2499</v>
      </c>
      <c r="L168" s="133" t="s">
        <v>368</v>
      </c>
      <c r="M168" s="136" t="s">
        <v>2820</v>
      </c>
      <c r="N168" s="216" t="s">
        <v>822</v>
      </c>
      <c r="O168"/>
    </row>
    <row r="169" spans="1:15" ht="12.75">
      <c r="A169" s="130" t="s">
        <v>929</v>
      </c>
      <c r="B169" s="42"/>
      <c r="C169" s="43" t="s">
        <v>944</v>
      </c>
      <c r="D169" s="38" t="s">
        <v>2673</v>
      </c>
      <c r="E169" s="44" t="s">
        <v>2674</v>
      </c>
      <c r="F169" s="44" t="s">
        <v>2675</v>
      </c>
      <c r="G169" s="44" t="s">
        <v>122</v>
      </c>
      <c r="H169" s="44" t="s">
        <v>123</v>
      </c>
      <c r="I169" s="44" t="s">
        <v>124</v>
      </c>
      <c r="J169" s="44" t="s">
        <v>2400</v>
      </c>
      <c r="K169" s="132" t="s">
        <v>639</v>
      </c>
      <c r="L169" s="132" t="s">
        <v>27</v>
      </c>
      <c r="M169" s="135"/>
      <c r="N169" s="137" t="s">
        <v>823</v>
      </c>
      <c r="O169"/>
    </row>
    <row r="170" spans="1:15" ht="12.75">
      <c r="A170" s="131" t="s">
        <v>1190</v>
      </c>
      <c r="B170" s="39">
        <v>12</v>
      </c>
      <c r="C170" s="40" t="s">
        <v>1604</v>
      </c>
      <c r="D170" s="37" t="s">
        <v>1745</v>
      </c>
      <c r="E170" s="41" t="s">
        <v>1751</v>
      </c>
      <c r="F170" s="41" t="s">
        <v>1752</v>
      </c>
      <c r="G170" s="41" t="s">
        <v>2807</v>
      </c>
      <c r="H170" s="41" t="s">
        <v>2158</v>
      </c>
      <c r="I170" s="41" t="s">
        <v>2808</v>
      </c>
      <c r="J170" s="41" t="s">
        <v>351</v>
      </c>
      <c r="K170" s="133" t="s">
        <v>352</v>
      </c>
      <c r="L170" s="133" t="s">
        <v>98</v>
      </c>
      <c r="M170" s="136" t="s">
        <v>2885</v>
      </c>
      <c r="N170" s="216" t="s">
        <v>692</v>
      </c>
      <c r="O170"/>
    </row>
    <row r="171" spans="1:15" ht="12.75">
      <c r="A171" s="130" t="s">
        <v>929</v>
      </c>
      <c r="B171" s="42"/>
      <c r="C171" s="43" t="s">
        <v>1369</v>
      </c>
      <c r="D171" s="38" t="s">
        <v>2663</v>
      </c>
      <c r="E171" s="44" t="s">
        <v>2665</v>
      </c>
      <c r="F171" s="44" t="s">
        <v>2666</v>
      </c>
      <c r="G171" s="44" t="s">
        <v>117</v>
      </c>
      <c r="H171" s="44" t="s">
        <v>118</v>
      </c>
      <c r="I171" s="44" t="s">
        <v>2396</v>
      </c>
      <c r="J171" s="44" t="s">
        <v>2398</v>
      </c>
      <c r="K171" s="132" t="s">
        <v>570</v>
      </c>
      <c r="L171" s="132" t="s">
        <v>46</v>
      </c>
      <c r="M171" s="135"/>
      <c r="N171" s="137" t="s">
        <v>693</v>
      </c>
      <c r="O171"/>
    </row>
    <row r="172" spans="1:15" ht="12.75">
      <c r="A172" s="131" t="s">
        <v>1191</v>
      </c>
      <c r="B172" s="39">
        <v>22</v>
      </c>
      <c r="C172" s="40" t="s">
        <v>1613</v>
      </c>
      <c r="D172" s="37" t="s">
        <v>1762</v>
      </c>
      <c r="E172" s="41" t="s">
        <v>1763</v>
      </c>
      <c r="F172" s="41" t="s">
        <v>1764</v>
      </c>
      <c r="G172" s="41" t="s">
        <v>2818</v>
      </c>
      <c r="H172" s="41" t="s">
        <v>2213</v>
      </c>
      <c r="I172" s="41" t="s">
        <v>2819</v>
      </c>
      <c r="J172" s="41" t="s">
        <v>2016</v>
      </c>
      <c r="K172" s="133" t="s">
        <v>353</v>
      </c>
      <c r="L172" s="133" t="s">
        <v>354</v>
      </c>
      <c r="M172" s="136" t="s">
        <v>2763</v>
      </c>
      <c r="N172" s="216" t="s">
        <v>694</v>
      </c>
      <c r="O172"/>
    </row>
    <row r="173" spans="1:15" ht="12.75">
      <c r="A173" s="130" t="s">
        <v>929</v>
      </c>
      <c r="B173" s="42"/>
      <c r="C173" s="43" t="s">
        <v>1166</v>
      </c>
      <c r="D173" s="38" t="s">
        <v>2700</v>
      </c>
      <c r="E173" s="44" t="s">
        <v>2701</v>
      </c>
      <c r="F173" s="44" t="s">
        <v>2405</v>
      </c>
      <c r="G173" s="44" t="s">
        <v>2485</v>
      </c>
      <c r="H173" s="44" t="s">
        <v>2486</v>
      </c>
      <c r="I173" s="44" t="s">
        <v>2193</v>
      </c>
      <c r="J173" s="44" t="s">
        <v>2451</v>
      </c>
      <c r="K173" s="132" t="s">
        <v>2451</v>
      </c>
      <c r="L173" s="132" t="s">
        <v>611</v>
      </c>
      <c r="M173" s="135"/>
      <c r="N173" s="137" t="s">
        <v>695</v>
      </c>
      <c r="O173"/>
    </row>
    <row r="174" spans="1:15" ht="12.75">
      <c r="A174" s="131" t="s">
        <v>824</v>
      </c>
      <c r="B174" s="39">
        <v>120</v>
      </c>
      <c r="C174" s="40" t="s">
        <v>1708</v>
      </c>
      <c r="D174" s="37" t="s">
        <v>2385</v>
      </c>
      <c r="E174" s="41" t="s">
        <v>2386</v>
      </c>
      <c r="F174" s="41" t="s">
        <v>2387</v>
      </c>
      <c r="G174" s="41" t="s">
        <v>16</v>
      </c>
      <c r="H174" s="41" t="s">
        <v>2245</v>
      </c>
      <c r="I174" s="41" t="s">
        <v>2855</v>
      </c>
      <c r="J174" s="41" t="s">
        <v>579</v>
      </c>
      <c r="K174" s="133" t="s">
        <v>578</v>
      </c>
      <c r="L174" s="133" t="s">
        <v>2205</v>
      </c>
      <c r="M174" s="136" t="s">
        <v>1768</v>
      </c>
      <c r="N174" s="216" t="s">
        <v>825</v>
      </c>
      <c r="O174"/>
    </row>
    <row r="175" spans="1:15" ht="12.75">
      <c r="A175" s="130" t="s">
        <v>905</v>
      </c>
      <c r="B175" s="42"/>
      <c r="C175" s="43" t="s">
        <v>1063</v>
      </c>
      <c r="D175" s="38" t="s">
        <v>2606</v>
      </c>
      <c r="E175" s="44" t="s">
        <v>2646</v>
      </c>
      <c r="F175" s="44" t="s">
        <v>2647</v>
      </c>
      <c r="G175" s="44" t="s">
        <v>2405</v>
      </c>
      <c r="H175" s="44" t="s">
        <v>2459</v>
      </c>
      <c r="I175" s="44" t="s">
        <v>2459</v>
      </c>
      <c r="J175" s="44" t="s">
        <v>92</v>
      </c>
      <c r="K175" s="132" t="s">
        <v>640</v>
      </c>
      <c r="L175" s="132" t="s">
        <v>641</v>
      </c>
      <c r="M175" s="135"/>
      <c r="N175" s="137" t="s">
        <v>826</v>
      </c>
      <c r="O175"/>
    </row>
    <row r="176" spans="1:15" ht="12.75">
      <c r="A176" s="131" t="s">
        <v>1192</v>
      </c>
      <c r="B176" s="39">
        <v>100</v>
      </c>
      <c r="C176" s="40" t="s">
        <v>1689</v>
      </c>
      <c r="D176" s="37" t="s">
        <v>2173</v>
      </c>
      <c r="E176" s="41" t="s">
        <v>2174</v>
      </c>
      <c r="F176" s="41" t="s">
        <v>2175</v>
      </c>
      <c r="G176" s="41" t="s">
        <v>39</v>
      </c>
      <c r="H176" s="41" t="s">
        <v>40</v>
      </c>
      <c r="I176" s="41" t="s">
        <v>1787</v>
      </c>
      <c r="J176" s="41" t="s">
        <v>580</v>
      </c>
      <c r="K176" s="133" t="s">
        <v>2815</v>
      </c>
      <c r="L176" s="133" t="s">
        <v>581</v>
      </c>
      <c r="M176" s="136"/>
      <c r="N176" s="216" t="s">
        <v>582</v>
      </c>
      <c r="O176"/>
    </row>
    <row r="177" spans="1:15" ht="12.75">
      <c r="A177" s="130" t="s">
        <v>928</v>
      </c>
      <c r="B177" s="42"/>
      <c r="C177" s="43" t="s">
        <v>1330</v>
      </c>
      <c r="D177" s="38" t="s">
        <v>2702</v>
      </c>
      <c r="E177" s="44" t="s">
        <v>2703</v>
      </c>
      <c r="F177" s="44" t="s">
        <v>2704</v>
      </c>
      <c r="G177" s="44" t="s">
        <v>147</v>
      </c>
      <c r="H177" s="44" t="s">
        <v>148</v>
      </c>
      <c r="I177" s="44" t="s">
        <v>2462</v>
      </c>
      <c r="J177" s="44" t="s">
        <v>642</v>
      </c>
      <c r="K177" s="132" t="s">
        <v>2431</v>
      </c>
      <c r="L177" s="132" t="s">
        <v>2462</v>
      </c>
      <c r="M177" s="135"/>
      <c r="N177" s="137" t="s">
        <v>583</v>
      </c>
      <c r="O177"/>
    </row>
    <row r="178" spans="1:15" ht="12.75">
      <c r="A178" s="131" t="s">
        <v>827</v>
      </c>
      <c r="B178" s="39">
        <v>4</v>
      </c>
      <c r="C178" s="40" t="s">
        <v>1600</v>
      </c>
      <c r="D178" s="37" t="s">
        <v>2679</v>
      </c>
      <c r="E178" s="41" t="s">
        <v>2680</v>
      </c>
      <c r="F178" s="41" t="s">
        <v>2681</v>
      </c>
      <c r="G178" s="41" t="s">
        <v>2624</v>
      </c>
      <c r="H178" s="41" t="s">
        <v>137</v>
      </c>
      <c r="I178" s="41" t="s">
        <v>138</v>
      </c>
      <c r="J178" s="41" t="s">
        <v>2507</v>
      </c>
      <c r="K178" s="133" t="s">
        <v>2006</v>
      </c>
      <c r="L178" s="133" t="s">
        <v>2048</v>
      </c>
      <c r="M178" s="136" t="s">
        <v>2806</v>
      </c>
      <c r="N178" s="216" t="s">
        <v>696</v>
      </c>
      <c r="O178"/>
    </row>
    <row r="179" spans="1:15" ht="12.75">
      <c r="A179" s="130" t="s">
        <v>929</v>
      </c>
      <c r="B179" s="42"/>
      <c r="C179" s="43" t="s">
        <v>1168</v>
      </c>
      <c r="D179" s="38" t="s">
        <v>2683</v>
      </c>
      <c r="E179" s="44" t="s">
        <v>2494</v>
      </c>
      <c r="F179" s="44" t="s">
        <v>2684</v>
      </c>
      <c r="G179" s="44" t="s">
        <v>2623</v>
      </c>
      <c r="H179" s="44" t="s">
        <v>139</v>
      </c>
      <c r="I179" s="44" t="s">
        <v>140</v>
      </c>
      <c r="J179" s="44" t="s">
        <v>2406</v>
      </c>
      <c r="K179" s="132" t="s">
        <v>643</v>
      </c>
      <c r="L179" s="132" t="s">
        <v>644</v>
      </c>
      <c r="M179" s="135"/>
      <c r="N179" s="137" t="s">
        <v>697</v>
      </c>
      <c r="O179"/>
    </row>
    <row r="180" spans="1:15" ht="12.75">
      <c r="A180" s="131" t="s">
        <v>772</v>
      </c>
      <c r="B180" s="39">
        <v>18</v>
      </c>
      <c r="C180" s="40" t="s">
        <v>1609</v>
      </c>
      <c r="D180" s="37" t="s">
        <v>1756</v>
      </c>
      <c r="E180" s="41" t="s">
        <v>1757</v>
      </c>
      <c r="F180" s="41" t="s">
        <v>1758</v>
      </c>
      <c r="G180" s="41" t="s">
        <v>2736</v>
      </c>
      <c r="H180" s="41" t="s">
        <v>2816</v>
      </c>
      <c r="I180" s="41" t="s">
        <v>2817</v>
      </c>
      <c r="J180" s="41" t="s">
        <v>374</v>
      </c>
      <c r="K180" s="133" t="s">
        <v>375</v>
      </c>
      <c r="L180" s="133" t="s">
        <v>376</v>
      </c>
      <c r="M180" s="136" t="s">
        <v>1779</v>
      </c>
      <c r="N180" s="216" t="s">
        <v>828</v>
      </c>
      <c r="O180"/>
    </row>
    <row r="181" spans="1:15" ht="12.75">
      <c r="A181" s="130" t="s">
        <v>929</v>
      </c>
      <c r="B181" s="42"/>
      <c r="C181" s="43" t="s">
        <v>1272</v>
      </c>
      <c r="D181" s="38" t="s">
        <v>2685</v>
      </c>
      <c r="E181" s="44" t="s">
        <v>2686</v>
      </c>
      <c r="F181" s="44" t="s">
        <v>2687</v>
      </c>
      <c r="G181" s="44" t="s">
        <v>132</v>
      </c>
      <c r="H181" s="44" t="s">
        <v>133</v>
      </c>
      <c r="I181" s="44" t="s">
        <v>134</v>
      </c>
      <c r="J181" s="44" t="s">
        <v>2475</v>
      </c>
      <c r="K181" s="132" t="s">
        <v>37</v>
      </c>
      <c r="L181" s="132" t="s">
        <v>590</v>
      </c>
      <c r="M181" s="135"/>
      <c r="N181" s="137" t="s">
        <v>829</v>
      </c>
      <c r="O181"/>
    </row>
    <row r="182" spans="1:15" ht="12.75">
      <c r="A182" s="131" t="s">
        <v>773</v>
      </c>
      <c r="B182" s="39">
        <v>124</v>
      </c>
      <c r="C182" s="40" t="s">
        <v>1712</v>
      </c>
      <c r="D182" s="37" t="s">
        <v>2212</v>
      </c>
      <c r="E182" s="41" t="s">
        <v>2213</v>
      </c>
      <c r="F182" s="41" t="s">
        <v>2214</v>
      </c>
      <c r="G182" s="41" t="s">
        <v>107</v>
      </c>
      <c r="H182" s="41" t="s">
        <v>108</v>
      </c>
      <c r="I182" s="41" t="s">
        <v>109</v>
      </c>
      <c r="J182" s="41" t="s">
        <v>584</v>
      </c>
      <c r="K182" s="133" t="s">
        <v>585</v>
      </c>
      <c r="L182" s="133" t="s">
        <v>586</v>
      </c>
      <c r="M182" s="136" t="s">
        <v>2833</v>
      </c>
      <c r="N182" s="216" t="s">
        <v>587</v>
      </c>
      <c r="O182"/>
    </row>
    <row r="183" spans="1:15" ht="12.75">
      <c r="A183" s="130" t="s">
        <v>905</v>
      </c>
      <c r="B183" s="42"/>
      <c r="C183" s="43" t="s">
        <v>1556</v>
      </c>
      <c r="D183" s="38" t="s">
        <v>2371</v>
      </c>
      <c r="E183" s="44" t="s">
        <v>2584</v>
      </c>
      <c r="F183" s="44" t="s">
        <v>2446</v>
      </c>
      <c r="G183" s="44" t="s">
        <v>2439</v>
      </c>
      <c r="H183" s="44" t="s">
        <v>2450</v>
      </c>
      <c r="I183" s="44" t="s">
        <v>110</v>
      </c>
      <c r="J183" s="44" t="s">
        <v>2003</v>
      </c>
      <c r="K183" s="132" t="s">
        <v>1984</v>
      </c>
      <c r="L183" s="132" t="s">
        <v>645</v>
      </c>
      <c r="M183" s="135"/>
      <c r="N183" s="137" t="s">
        <v>589</v>
      </c>
      <c r="O183"/>
    </row>
    <row r="184" spans="1:15" ht="12.75">
      <c r="A184" s="131" t="s">
        <v>774</v>
      </c>
      <c r="B184" s="39">
        <v>7</v>
      </c>
      <c r="C184" s="40" t="s">
        <v>1591</v>
      </c>
      <c r="D184" s="37" t="s">
        <v>1592</v>
      </c>
      <c r="E184" s="41" t="s">
        <v>1593</v>
      </c>
      <c r="F184" s="41" t="s">
        <v>1594</v>
      </c>
      <c r="G184" s="41" t="s">
        <v>2822</v>
      </c>
      <c r="H184" s="41" t="s">
        <v>2823</v>
      </c>
      <c r="I184" s="41" t="s">
        <v>2824</v>
      </c>
      <c r="J184" s="41" t="s">
        <v>2737</v>
      </c>
      <c r="K184" s="133" t="s">
        <v>369</v>
      </c>
      <c r="L184" s="133" t="s">
        <v>2681</v>
      </c>
      <c r="M184" s="136" t="s">
        <v>2682</v>
      </c>
      <c r="N184" s="216" t="s">
        <v>370</v>
      </c>
      <c r="O184"/>
    </row>
    <row r="185" spans="1:15" ht="12.75">
      <c r="A185" s="130" t="s">
        <v>929</v>
      </c>
      <c r="B185" s="42"/>
      <c r="C185" s="43" t="s">
        <v>1166</v>
      </c>
      <c r="D185" s="38" t="s">
        <v>2697</v>
      </c>
      <c r="E185" s="44" t="s">
        <v>2698</v>
      </c>
      <c r="F185" s="44" t="s">
        <v>2699</v>
      </c>
      <c r="G185" s="44" t="s">
        <v>145</v>
      </c>
      <c r="H185" s="44" t="s">
        <v>2495</v>
      </c>
      <c r="I185" s="44" t="s">
        <v>146</v>
      </c>
      <c r="J185" s="44" t="s">
        <v>2401</v>
      </c>
      <c r="K185" s="132" t="s">
        <v>646</v>
      </c>
      <c r="L185" s="132" t="s">
        <v>647</v>
      </c>
      <c r="M185" s="135"/>
      <c r="N185" s="137" t="s">
        <v>449</v>
      </c>
      <c r="O185"/>
    </row>
    <row r="186" spans="1:15" ht="12.75">
      <c r="A186" s="131" t="s">
        <v>775</v>
      </c>
      <c r="B186" s="39">
        <v>109</v>
      </c>
      <c r="C186" s="40" t="s">
        <v>1698</v>
      </c>
      <c r="D186" s="37" t="s">
        <v>2389</v>
      </c>
      <c r="E186" s="41" t="s">
        <v>2390</v>
      </c>
      <c r="F186" s="41" t="s">
        <v>1781</v>
      </c>
      <c r="G186" s="41" t="s">
        <v>2748</v>
      </c>
      <c r="H186" s="41" t="s">
        <v>36</v>
      </c>
      <c r="I186" s="41" t="s">
        <v>2862</v>
      </c>
      <c r="J186" s="41" t="s">
        <v>591</v>
      </c>
      <c r="K186" s="133" t="s">
        <v>592</v>
      </c>
      <c r="L186" s="133" t="s">
        <v>593</v>
      </c>
      <c r="M186" s="136" t="s">
        <v>2806</v>
      </c>
      <c r="N186" s="216" t="s">
        <v>594</v>
      </c>
      <c r="O186"/>
    </row>
    <row r="187" spans="1:15" ht="12.75">
      <c r="A187" s="130" t="s">
        <v>928</v>
      </c>
      <c r="B187" s="42"/>
      <c r="C187" s="43" t="s">
        <v>1422</v>
      </c>
      <c r="D187" s="38" t="s">
        <v>2648</v>
      </c>
      <c r="E187" s="44" t="s">
        <v>2649</v>
      </c>
      <c r="F187" s="44" t="s">
        <v>2650</v>
      </c>
      <c r="G187" s="44" t="s">
        <v>141</v>
      </c>
      <c r="H187" s="44" t="s">
        <v>2399</v>
      </c>
      <c r="I187" s="44" t="s">
        <v>142</v>
      </c>
      <c r="J187" s="44" t="s">
        <v>2491</v>
      </c>
      <c r="K187" s="132" t="s">
        <v>648</v>
      </c>
      <c r="L187" s="132" t="s">
        <v>2493</v>
      </c>
      <c r="M187" s="135"/>
      <c r="N187" s="137" t="s">
        <v>595</v>
      </c>
      <c r="O187"/>
    </row>
    <row r="188" spans="1:15" ht="12.75">
      <c r="A188" s="131" t="s">
        <v>776</v>
      </c>
      <c r="B188" s="39">
        <v>17</v>
      </c>
      <c r="C188" s="40" t="s">
        <v>1608</v>
      </c>
      <c r="D188" s="37" t="s">
        <v>1753</v>
      </c>
      <c r="E188" s="41" t="s">
        <v>1754</v>
      </c>
      <c r="F188" s="41" t="s">
        <v>1755</v>
      </c>
      <c r="G188" s="41" t="s">
        <v>2017</v>
      </c>
      <c r="H188" s="41" t="s">
        <v>2811</v>
      </c>
      <c r="I188" s="41" t="s">
        <v>2812</v>
      </c>
      <c r="J188" s="41" t="s">
        <v>365</v>
      </c>
      <c r="K188" s="133" t="s">
        <v>2376</v>
      </c>
      <c r="L188" s="133" t="s">
        <v>366</v>
      </c>
      <c r="M188" s="136" t="s">
        <v>169</v>
      </c>
      <c r="N188" s="216" t="s">
        <v>698</v>
      </c>
      <c r="O188"/>
    </row>
    <row r="189" spans="1:15" ht="12.75">
      <c r="A189" s="130" t="s">
        <v>929</v>
      </c>
      <c r="B189" s="42"/>
      <c r="C189" s="43" t="s">
        <v>1168</v>
      </c>
      <c r="D189" s="38" t="s">
        <v>2670</v>
      </c>
      <c r="E189" s="44" t="s">
        <v>2671</v>
      </c>
      <c r="F189" s="44" t="s">
        <v>2672</v>
      </c>
      <c r="G189" s="44" t="s">
        <v>128</v>
      </c>
      <c r="H189" s="44" t="s">
        <v>129</v>
      </c>
      <c r="I189" s="44" t="s">
        <v>130</v>
      </c>
      <c r="J189" s="44" t="s">
        <v>2470</v>
      </c>
      <c r="K189" s="132" t="s">
        <v>638</v>
      </c>
      <c r="L189" s="132" t="s">
        <v>639</v>
      </c>
      <c r="M189" s="135"/>
      <c r="N189" s="137" t="s">
        <v>699</v>
      </c>
      <c r="O189"/>
    </row>
    <row r="190" spans="1:15" ht="12.75">
      <c r="A190" s="131" t="s">
        <v>777</v>
      </c>
      <c r="B190" s="39">
        <v>19</v>
      </c>
      <c r="C190" s="40" t="s">
        <v>1610</v>
      </c>
      <c r="D190" s="37" t="s">
        <v>1736</v>
      </c>
      <c r="E190" s="41" t="s">
        <v>1737</v>
      </c>
      <c r="F190" s="41" t="s">
        <v>1738</v>
      </c>
      <c r="G190" s="41" t="s">
        <v>2829</v>
      </c>
      <c r="H190" s="41" t="s">
        <v>2830</v>
      </c>
      <c r="I190" s="41" t="s">
        <v>2228</v>
      </c>
      <c r="J190" s="41" t="s">
        <v>377</v>
      </c>
      <c r="K190" s="133" t="s">
        <v>60</v>
      </c>
      <c r="L190" s="133" t="s">
        <v>378</v>
      </c>
      <c r="M190" s="136" t="s">
        <v>2820</v>
      </c>
      <c r="N190" s="216" t="s">
        <v>700</v>
      </c>
      <c r="O190"/>
    </row>
    <row r="191" spans="1:15" ht="12.75">
      <c r="A191" s="130" t="s">
        <v>929</v>
      </c>
      <c r="B191" s="42"/>
      <c r="C191" s="43" t="s">
        <v>1166</v>
      </c>
      <c r="D191" s="38" t="s">
        <v>2642</v>
      </c>
      <c r="E191" s="44" t="s">
        <v>2473</v>
      </c>
      <c r="F191" s="44" t="s">
        <v>2593</v>
      </c>
      <c r="G191" s="44" t="s">
        <v>154</v>
      </c>
      <c r="H191" s="44" t="s">
        <v>2013</v>
      </c>
      <c r="I191" s="44" t="s">
        <v>2563</v>
      </c>
      <c r="J191" s="44" t="s">
        <v>2155</v>
      </c>
      <c r="K191" s="132" t="s">
        <v>2210</v>
      </c>
      <c r="L191" s="132" t="s">
        <v>2105</v>
      </c>
      <c r="M191" s="135"/>
      <c r="N191" s="137" t="s">
        <v>701</v>
      </c>
      <c r="O191"/>
    </row>
    <row r="192" spans="1:15" ht="12.75">
      <c r="A192" s="131" t="s">
        <v>778</v>
      </c>
      <c r="B192" s="39">
        <v>14</v>
      </c>
      <c r="C192" s="40" t="s">
        <v>1605</v>
      </c>
      <c r="D192" s="37" t="s">
        <v>1759</v>
      </c>
      <c r="E192" s="41" t="s">
        <v>1760</v>
      </c>
      <c r="F192" s="41" t="s">
        <v>1761</v>
      </c>
      <c r="G192" s="41" t="s">
        <v>2826</v>
      </c>
      <c r="H192" s="41" t="s">
        <v>2827</v>
      </c>
      <c r="I192" s="41" t="s">
        <v>2828</v>
      </c>
      <c r="J192" s="41" t="s">
        <v>2764</v>
      </c>
      <c r="K192" s="133" t="s">
        <v>379</v>
      </c>
      <c r="L192" s="133" t="s">
        <v>150</v>
      </c>
      <c r="M192" s="136" t="s">
        <v>2885</v>
      </c>
      <c r="N192" s="216" t="s">
        <v>702</v>
      </c>
      <c r="O192"/>
    </row>
    <row r="193" spans="1:15" ht="12.75">
      <c r="A193" s="130" t="s">
        <v>929</v>
      </c>
      <c r="B193" s="42"/>
      <c r="C193" s="43" t="s">
        <v>1166</v>
      </c>
      <c r="D193" s="38" t="s">
        <v>2691</v>
      </c>
      <c r="E193" s="44" t="s">
        <v>2692</v>
      </c>
      <c r="F193" s="44" t="s">
        <v>2693</v>
      </c>
      <c r="G193" s="44" t="s">
        <v>2699</v>
      </c>
      <c r="H193" s="44" t="s">
        <v>152</v>
      </c>
      <c r="I193" s="44" t="s">
        <v>153</v>
      </c>
      <c r="J193" s="44" t="s">
        <v>649</v>
      </c>
      <c r="K193" s="132" t="s">
        <v>596</v>
      </c>
      <c r="L193" s="132" t="s">
        <v>646</v>
      </c>
      <c r="M193" s="135"/>
      <c r="N193" s="137" t="s">
        <v>703</v>
      </c>
      <c r="O193"/>
    </row>
    <row r="194" spans="1:15" ht="12.75">
      <c r="A194" s="131" t="s">
        <v>1193</v>
      </c>
      <c r="B194" s="39">
        <v>114</v>
      </c>
      <c r="C194" s="40" t="s">
        <v>1702</v>
      </c>
      <c r="D194" s="37" t="s">
        <v>2186</v>
      </c>
      <c r="E194" s="41" t="s">
        <v>2407</v>
      </c>
      <c r="F194" s="41" t="s">
        <v>2408</v>
      </c>
      <c r="G194" s="41" t="s">
        <v>41</v>
      </c>
      <c r="H194" s="41" t="s">
        <v>42</v>
      </c>
      <c r="I194" s="41" t="s">
        <v>43</v>
      </c>
      <c r="J194" s="41" t="s">
        <v>2187</v>
      </c>
      <c r="K194" s="133" t="s">
        <v>366</v>
      </c>
      <c r="L194" s="133" t="s">
        <v>598</v>
      </c>
      <c r="M194" s="136" t="s">
        <v>2856</v>
      </c>
      <c r="N194" s="216" t="s">
        <v>704</v>
      </c>
      <c r="O194"/>
    </row>
    <row r="195" spans="1:15" ht="12.75">
      <c r="A195" s="130" t="s">
        <v>904</v>
      </c>
      <c r="B195" s="42"/>
      <c r="C195" s="43" t="s">
        <v>975</v>
      </c>
      <c r="D195" s="38" t="s">
        <v>2694</v>
      </c>
      <c r="E195" s="44" t="s">
        <v>2695</v>
      </c>
      <c r="F195" s="44" t="s">
        <v>2696</v>
      </c>
      <c r="G195" s="44" t="s">
        <v>149</v>
      </c>
      <c r="H195" s="44" t="s">
        <v>2683</v>
      </c>
      <c r="I195" s="44" t="s">
        <v>2652</v>
      </c>
      <c r="J195" s="44" t="s">
        <v>2478</v>
      </c>
      <c r="K195" s="132" t="s">
        <v>652</v>
      </c>
      <c r="L195" s="132" t="s">
        <v>2612</v>
      </c>
      <c r="M195" s="135"/>
      <c r="N195" s="137" t="s">
        <v>705</v>
      </c>
      <c r="O195"/>
    </row>
    <row r="196" spans="1:15" ht="12.75">
      <c r="A196" s="131" t="s">
        <v>830</v>
      </c>
      <c r="B196" s="39">
        <v>10</v>
      </c>
      <c r="C196" s="40" t="s">
        <v>1586</v>
      </c>
      <c r="D196" s="37" t="s">
        <v>1587</v>
      </c>
      <c r="E196" s="41" t="s">
        <v>1588</v>
      </c>
      <c r="F196" s="41" t="s">
        <v>1589</v>
      </c>
      <c r="G196" s="41" t="s">
        <v>1802</v>
      </c>
      <c r="H196" s="41" t="s">
        <v>2821</v>
      </c>
      <c r="I196" s="41" t="s">
        <v>1727</v>
      </c>
      <c r="J196" s="41" t="s">
        <v>371</v>
      </c>
      <c r="K196" s="133" t="s">
        <v>372</v>
      </c>
      <c r="L196" s="133" t="s">
        <v>373</v>
      </c>
      <c r="M196" s="136" t="s">
        <v>2763</v>
      </c>
      <c r="N196" s="216" t="s">
        <v>706</v>
      </c>
      <c r="O196"/>
    </row>
    <row r="197" spans="1:15" ht="12.75">
      <c r="A197" s="130" t="s">
        <v>929</v>
      </c>
      <c r="B197" s="42"/>
      <c r="C197" s="43" t="s">
        <v>1168</v>
      </c>
      <c r="D197" s="38" t="s">
        <v>2688</v>
      </c>
      <c r="E197" s="44" t="s">
        <v>2689</v>
      </c>
      <c r="F197" s="44" t="s">
        <v>2690</v>
      </c>
      <c r="G197" s="44" t="s">
        <v>143</v>
      </c>
      <c r="H197" s="44" t="s">
        <v>144</v>
      </c>
      <c r="I197" s="44" t="s">
        <v>2497</v>
      </c>
      <c r="J197" s="44" t="s">
        <v>2476</v>
      </c>
      <c r="K197" s="132" t="s">
        <v>44</v>
      </c>
      <c r="L197" s="132" t="s">
        <v>38</v>
      </c>
      <c r="M197" s="135"/>
      <c r="N197" s="137" t="s">
        <v>707</v>
      </c>
      <c r="O197"/>
    </row>
    <row r="198" spans="1:15" ht="12.75">
      <c r="A198" s="131" t="s">
        <v>779</v>
      </c>
      <c r="B198" s="39">
        <v>119</v>
      </c>
      <c r="C198" s="40" t="s">
        <v>1707</v>
      </c>
      <c r="D198" s="37" t="s">
        <v>2402</v>
      </c>
      <c r="E198" s="41" t="s">
        <v>2403</v>
      </c>
      <c r="F198" s="41" t="s">
        <v>2404</v>
      </c>
      <c r="G198" s="41" t="s">
        <v>2515</v>
      </c>
      <c r="H198" s="41" t="s">
        <v>33</v>
      </c>
      <c r="I198" s="41" t="s">
        <v>34</v>
      </c>
      <c r="J198" s="41" t="s">
        <v>2060</v>
      </c>
      <c r="K198" s="133" t="s">
        <v>42</v>
      </c>
      <c r="L198" s="133" t="s">
        <v>599</v>
      </c>
      <c r="M198" s="136" t="s">
        <v>167</v>
      </c>
      <c r="N198" s="216" t="s">
        <v>831</v>
      </c>
      <c r="O198"/>
    </row>
    <row r="199" spans="1:15" ht="12.75">
      <c r="A199" s="130" t="s">
        <v>904</v>
      </c>
      <c r="B199" s="42"/>
      <c r="C199" s="43" t="s">
        <v>1168</v>
      </c>
      <c r="D199" s="38" t="s">
        <v>2676</v>
      </c>
      <c r="E199" s="44" t="s">
        <v>2677</v>
      </c>
      <c r="F199" s="44" t="s">
        <v>2678</v>
      </c>
      <c r="G199" s="44" t="s">
        <v>2478</v>
      </c>
      <c r="H199" s="44" t="s">
        <v>135</v>
      </c>
      <c r="I199" s="44" t="s">
        <v>136</v>
      </c>
      <c r="J199" s="44" t="s">
        <v>2612</v>
      </c>
      <c r="K199" s="132" t="s">
        <v>654</v>
      </c>
      <c r="L199" s="132" t="s">
        <v>2474</v>
      </c>
      <c r="M199" s="135"/>
      <c r="N199" s="137" t="s">
        <v>832</v>
      </c>
      <c r="O199"/>
    </row>
    <row r="200" spans="1:15" ht="12.75">
      <c r="A200" s="131" t="s">
        <v>780</v>
      </c>
      <c r="B200" s="39">
        <v>11</v>
      </c>
      <c r="C200" s="40" t="s">
        <v>1603</v>
      </c>
      <c r="D200" s="37" t="s">
        <v>1745</v>
      </c>
      <c r="E200" s="41" t="s">
        <v>1746</v>
      </c>
      <c r="F200" s="41" t="s">
        <v>1747</v>
      </c>
      <c r="G200" s="41" t="s">
        <v>2813</v>
      </c>
      <c r="H200" s="41" t="s">
        <v>2814</v>
      </c>
      <c r="I200" s="41" t="s">
        <v>2815</v>
      </c>
      <c r="J200" s="41" t="s">
        <v>2768</v>
      </c>
      <c r="K200" s="133" t="s">
        <v>2814</v>
      </c>
      <c r="L200" s="133" t="s">
        <v>150</v>
      </c>
      <c r="M200" s="136" t="s">
        <v>833</v>
      </c>
      <c r="N200" s="216" t="s">
        <v>834</v>
      </c>
      <c r="O200"/>
    </row>
    <row r="201" spans="1:15" ht="12.75">
      <c r="A201" s="130" t="s">
        <v>929</v>
      </c>
      <c r="B201" s="42"/>
      <c r="C201" s="43" t="s">
        <v>1166</v>
      </c>
      <c r="D201" s="38" t="s">
        <v>2663</v>
      </c>
      <c r="E201" s="44" t="s">
        <v>2606</v>
      </c>
      <c r="F201" s="44" t="s">
        <v>2664</v>
      </c>
      <c r="G201" s="44" t="s">
        <v>2690</v>
      </c>
      <c r="H201" s="44" t="s">
        <v>2496</v>
      </c>
      <c r="I201" s="44" t="s">
        <v>131</v>
      </c>
      <c r="J201" s="44" t="s">
        <v>653</v>
      </c>
      <c r="K201" s="132" t="s">
        <v>601</v>
      </c>
      <c r="L201" s="132" t="s">
        <v>646</v>
      </c>
      <c r="M201" s="135"/>
      <c r="N201" s="137" t="s">
        <v>835</v>
      </c>
      <c r="O201"/>
    </row>
    <row r="202" spans="1:15" ht="12.75">
      <c r="A202" s="131" t="s">
        <v>781</v>
      </c>
      <c r="B202" s="39">
        <v>141</v>
      </c>
      <c r="C202" s="40" t="s">
        <v>1595</v>
      </c>
      <c r="D202" s="37" t="s">
        <v>1596</v>
      </c>
      <c r="E202" s="41" t="s">
        <v>1597</v>
      </c>
      <c r="F202" s="41" t="s">
        <v>1598</v>
      </c>
      <c r="G202" s="41" t="s">
        <v>2831</v>
      </c>
      <c r="H202" s="41" t="s">
        <v>2832</v>
      </c>
      <c r="I202" s="41" t="s">
        <v>2097</v>
      </c>
      <c r="J202" s="41" t="s">
        <v>2788</v>
      </c>
      <c r="K202" s="133" t="s">
        <v>380</v>
      </c>
      <c r="L202" s="133" t="s">
        <v>381</v>
      </c>
      <c r="M202" s="136" t="s">
        <v>1768</v>
      </c>
      <c r="N202" s="216" t="s">
        <v>2313</v>
      </c>
      <c r="O202"/>
    </row>
    <row r="203" spans="1:15" ht="12.75">
      <c r="A203" s="130" t="s">
        <v>929</v>
      </c>
      <c r="B203" s="42"/>
      <c r="C203" s="43" t="s">
        <v>1166</v>
      </c>
      <c r="D203" s="38" t="s">
        <v>2705</v>
      </c>
      <c r="E203" s="44" t="s">
        <v>2706</v>
      </c>
      <c r="F203" s="44" t="s">
        <v>2707</v>
      </c>
      <c r="G203" s="44" t="s">
        <v>155</v>
      </c>
      <c r="H203" s="44" t="s">
        <v>156</v>
      </c>
      <c r="I203" s="44" t="s">
        <v>157</v>
      </c>
      <c r="J203" s="44" t="s">
        <v>655</v>
      </c>
      <c r="K203" s="132" t="s">
        <v>603</v>
      </c>
      <c r="L203" s="132" t="s">
        <v>656</v>
      </c>
      <c r="M203" s="135"/>
      <c r="N203" s="137" t="s">
        <v>2314</v>
      </c>
      <c r="O203"/>
    </row>
    <row r="204" spans="1:15" ht="12.75">
      <c r="A204" s="131" t="s">
        <v>782</v>
      </c>
      <c r="B204" s="39">
        <v>6</v>
      </c>
      <c r="C204" s="40" t="s">
        <v>1602</v>
      </c>
      <c r="D204" s="37" t="s">
        <v>1765</v>
      </c>
      <c r="E204" s="41" t="s">
        <v>1766</v>
      </c>
      <c r="F204" s="41" t="s">
        <v>1767</v>
      </c>
      <c r="G204" s="41" t="s">
        <v>1833</v>
      </c>
      <c r="H204" s="41" t="s">
        <v>2834</v>
      </c>
      <c r="I204" s="41" t="s">
        <v>2835</v>
      </c>
      <c r="J204" s="41" t="s">
        <v>351</v>
      </c>
      <c r="K204" s="133" t="s">
        <v>382</v>
      </c>
      <c r="L204" s="133" t="s">
        <v>2456</v>
      </c>
      <c r="M204" s="136" t="s">
        <v>708</v>
      </c>
      <c r="N204" s="216" t="s">
        <v>709</v>
      </c>
      <c r="O204"/>
    </row>
    <row r="205" spans="1:15" ht="12.75">
      <c r="A205" s="130" t="s">
        <v>929</v>
      </c>
      <c r="B205" s="42"/>
      <c r="C205" s="43" t="s">
        <v>951</v>
      </c>
      <c r="D205" s="38" t="s">
        <v>2710</v>
      </c>
      <c r="E205" s="44" t="s">
        <v>2711</v>
      </c>
      <c r="F205" s="44" t="s">
        <v>2410</v>
      </c>
      <c r="G205" s="44" t="s">
        <v>160</v>
      </c>
      <c r="H205" s="44" t="s">
        <v>161</v>
      </c>
      <c r="I205" s="44" t="s">
        <v>162</v>
      </c>
      <c r="J205" s="44" t="s">
        <v>2398</v>
      </c>
      <c r="K205" s="132" t="s">
        <v>20</v>
      </c>
      <c r="L205" s="132" t="s">
        <v>2375</v>
      </c>
      <c r="M205" s="135"/>
      <c r="N205" s="137" t="s">
        <v>710</v>
      </c>
      <c r="O205"/>
    </row>
    <row r="206" spans="1:15" ht="13.5">
      <c r="A206" s="131"/>
      <c r="B206" s="39">
        <v>61</v>
      </c>
      <c r="C206" s="40" t="s">
        <v>1651</v>
      </c>
      <c r="D206" s="37" t="s">
        <v>1869</v>
      </c>
      <c r="E206" s="41" t="s">
        <v>1902</v>
      </c>
      <c r="F206" s="41" t="s">
        <v>1903</v>
      </c>
      <c r="G206" s="41" t="s">
        <v>2843</v>
      </c>
      <c r="H206" s="41" t="s">
        <v>2844</v>
      </c>
      <c r="I206" s="41" t="s">
        <v>1581</v>
      </c>
      <c r="J206" s="41" t="s">
        <v>465</v>
      </c>
      <c r="K206" s="133" t="s">
        <v>2779</v>
      </c>
      <c r="L206" s="133" t="s">
        <v>2774</v>
      </c>
      <c r="M206" s="141" t="s">
        <v>168</v>
      </c>
      <c r="N206" s="139"/>
      <c r="O206"/>
    </row>
    <row r="207" spans="1:15" ht="13.5">
      <c r="A207" s="130" t="s">
        <v>903</v>
      </c>
      <c r="B207" s="42"/>
      <c r="C207" s="43" t="s">
        <v>984</v>
      </c>
      <c r="D207" s="38" t="s">
        <v>1863</v>
      </c>
      <c r="E207" s="44" t="s">
        <v>1565</v>
      </c>
      <c r="F207" s="44" t="s">
        <v>1830</v>
      </c>
      <c r="G207" s="44" t="s">
        <v>1826</v>
      </c>
      <c r="H207" s="44" t="s">
        <v>49</v>
      </c>
      <c r="I207" s="44" t="s">
        <v>1840</v>
      </c>
      <c r="J207" s="44" t="s">
        <v>339</v>
      </c>
      <c r="K207" s="132" t="s">
        <v>1967</v>
      </c>
      <c r="L207" s="132" t="s">
        <v>2177</v>
      </c>
      <c r="M207" s="142"/>
      <c r="N207" s="140"/>
      <c r="O207"/>
    </row>
    <row r="208" spans="1:15" ht="13.5">
      <c r="A208" s="131"/>
      <c r="B208" s="39">
        <v>102</v>
      </c>
      <c r="C208" s="40" t="s">
        <v>1691</v>
      </c>
      <c r="D208" s="37" t="s">
        <v>2041</v>
      </c>
      <c r="E208" s="41" t="s">
        <v>2185</v>
      </c>
      <c r="F208" s="41" t="s">
        <v>2186</v>
      </c>
      <c r="G208" s="41" t="s">
        <v>12</v>
      </c>
      <c r="H208" s="41" t="s">
        <v>1942</v>
      </c>
      <c r="I208" s="41" t="s">
        <v>2895</v>
      </c>
      <c r="J208" s="41" t="s">
        <v>564</v>
      </c>
      <c r="K208" s="133" t="s">
        <v>565</v>
      </c>
      <c r="L208" s="133" t="s">
        <v>2191</v>
      </c>
      <c r="M208" s="141" t="s">
        <v>168</v>
      </c>
      <c r="N208" s="139"/>
      <c r="O208"/>
    </row>
    <row r="209" spans="1:15" ht="13.5">
      <c r="A209" s="130" t="s">
        <v>903</v>
      </c>
      <c r="B209" s="42"/>
      <c r="C209" s="43" t="s">
        <v>1295</v>
      </c>
      <c r="D209" s="38" t="s">
        <v>2557</v>
      </c>
      <c r="E209" s="44" t="s">
        <v>2558</v>
      </c>
      <c r="F209" s="44" t="s">
        <v>2559</v>
      </c>
      <c r="G209" s="44" t="s">
        <v>2055</v>
      </c>
      <c r="H209" s="44" t="s">
        <v>1899</v>
      </c>
      <c r="I209" s="44" t="s">
        <v>2825</v>
      </c>
      <c r="J209" s="44" t="s">
        <v>627</v>
      </c>
      <c r="K209" s="132" t="s">
        <v>628</v>
      </c>
      <c r="L209" s="132" t="s">
        <v>2427</v>
      </c>
      <c r="M209" s="142"/>
      <c r="N209" s="140"/>
      <c r="O209"/>
    </row>
    <row r="210" spans="1:15" ht="13.5">
      <c r="A210" s="131"/>
      <c r="B210" s="39">
        <v>70</v>
      </c>
      <c r="C210" s="40" t="s">
        <v>1660</v>
      </c>
      <c r="D210" s="37" t="s">
        <v>1968</v>
      </c>
      <c r="E210" s="41" t="s">
        <v>1969</v>
      </c>
      <c r="F210" s="41" t="s">
        <v>1970</v>
      </c>
      <c r="G210" s="41" t="s">
        <v>2879</v>
      </c>
      <c r="H210" s="41" t="s">
        <v>1764</v>
      </c>
      <c r="I210" s="41" t="s">
        <v>2880</v>
      </c>
      <c r="J210" s="41" t="s">
        <v>453</v>
      </c>
      <c r="K210" s="133" t="s">
        <v>2232</v>
      </c>
      <c r="L210" s="133" t="s">
        <v>2163</v>
      </c>
      <c r="M210" s="141" t="s">
        <v>168</v>
      </c>
      <c r="N210" s="139"/>
      <c r="O210"/>
    </row>
    <row r="211" spans="1:15" ht="13.5">
      <c r="A211" s="130" t="s">
        <v>903</v>
      </c>
      <c r="B211" s="42"/>
      <c r="C211" s="43" t="s">
        <v>1213</v>
      </c>
      <c r="D211" s="38" t="s">
        <v>2715</v>
      </c>
      <c r="E211" s="44" t="s">
        <v>2528</v>
      </c>
      <c r="F211" s="44" t="s">
        <v>1836</v>
      </c>
      <c r="G211" s="44" t="s">
        <v>1816</v>
      </c>
      <c r="H211" s="44" t="s">
        <v>1823</v>
      </c>
      <c r="I211" s="44" t="s">
        <v>2709</v>
      </c>
      <c r="J211" s="44" t="s">
        <v>1817</v>
      </c>
      <c r="K211" s="132" t="s">
        <v>59</v>
      </c>
      <c r="L211" s="132" t="s">
        <v>521</v>
      </c>
      <c r="M211" s="142"/>
      <c r="N211" s="140"/>
      <c r="O211"/>
    </row>
    <row r="212" spans="1:15" ht="13.5">
      <c r="A212" s="131"/>
      <c r="B212" s="39">
        <v>72</v>
      </c>
      <c r="C212" s="40" t="s">
        <v>1662</v>
      </c>
      <c r="D212" s="37" t="s">
        <v>2000</v>
      </c>
      <c r="E212" s="41" t="s">
        <v>2001</v>
      </c>
      <c r="F212" s="41" t="s">
        <v>2002</v>
      </c>
      <c r="G212" s="41" t="s">
        <v>1813</v>
      </c>
      <c r="H212" s="41" t="s">
        <v>13</v>
      </c>
      <c r="I212" s="41" t="s">
        <v>2789</v>
      </c>
      <c r="J212" s="41" t="s">
        <v>515</v>
      </c>
      <c r="K212" s="133" t="s">
        <v>516</v>
      </c>
      <c r="L212" s="133" t="s">
        <v>1583</v>
      </c>
      <c r="M212" s="141" t="s">
        <v>168</v>
      </c>
      <c r="N212" s="139"/>
      <c r="O212"/>
    </row>
    <row r="213" spans="1:15" ht="13.5">
      <c r="A213" s="130" t="s">
        <v>905</v>
      </c>
      <c r="B213" s="42"/>
      <c r="C213" s="43" t="s">
        <v>994</v>
      </c>
      <c r="D213" s="38" t="s">
        <v>2589</v>
      </c>
      <c r="E213" s="44" t="s">
        <v>2590</v>
      </c>
      <c r="F213" s="44" t="s">
        <v>2435</v>
      </c>
      <c r="G213" s="44" t="s">
        <v>2217</v>
      </c>
      <c r="H213" s="44" t="s">
        <v>2374</v>
      </c>
      <c r="I213" s="44" t="s">
        <v>2201</v>
      </c>
      <c r="J213" s="44" t="s">
        <v>533</v>
      </c>
      <c r="K213" s="132" t="s">
        <v>2226</v>
      </c>
      <c r="L213" s="132" t="s">
        <v>2116</v>
      </c>
      <c r="M213" s="142"/>
      <c r="N213" s="140"/>
      <c r="O213"/>
    </row>
    <row r="214" spans="1:15" ht="13.5">
      <c r="A214" s="131"/>
      <c r="B214" s="39">
        <v>128</v>
      </c>
      <c r="C214" s="40" t="s">
        <v>1716</v>
      </c>
      <c r="D214" s="37" t="s">
        <v>2619</v>
      </c>
      <c r="E214" s="41" t="s">
        <v>2620</v>
      </c>
      <c r="F214" s="41" t="s">
        <v>2621</v>
      </c>
      <c r="G214" s="41" t="s">
        <v>100</v>
      </c>
      <c r="H214" s="41" t="s">
        <v>2455</v>
      </c>
      <c r="I214" s="41" t="s">
        <v>1755</v>
      </c>
      <c r="J214" s="41" t="s">
        <v>367</v>
      </c>
      <c r="K214" s="133" t="s">
        <v>2455</v>
      </c>
      <c r="L214" s="133" t="s">
        <v>597</v>
      </c>
      <c r="M214" s="141" t="s">
        <v>168</v>
      </c>
      <c r="N214" s="139"/>
      <c r="O214"/>
    </row>
    <row r="215" spans="1:15" ht="13.5">
      <c r="A215" s="130" t="s">
        <v>906</v>
      </c>
      <c r="B215" s="42"/>
      <c r="C215" s="43" t="s">
        <v>1015</v>
      </c>
      <c r="D215" s="38" t="s">
        <v>2437</v>
      </c>
      <c r="E215" s="44" t="s">
        <v>2489</v>
      </c>
      <c r="F215" s="44" t="s">
        <v>2592</v>
      </c>
      <c r="G215" s="44" t="s">
        <v>2465</v>
      </c>
      <c r="H215" s="44" t="s">
        <v>2488</v>
      </c>
      <c r="I215" s="44" t="s">
        <v>125</v>
      </c>
      <c r="J215" s="44" t="s">
        <v>2437</v>
      </c>
      <c r="K215" s="132" t="s">
        <v>650</v>
      </c>
      <c r="L215" s="132" t="s">
        <v>651</v>
      </c>
      <c r="M215" s="142"/>
      <c r="N215" s="140"/>
      <c r="O215"/>
    </row>
    <row r="216" spans="1:15" ht="13.5">
      <c r="A216" s="131"/>
      <c r="B216" s="39">
        <v>65</v>
      </c>
      <c r="C216" s="40" t="s">
        <v>1655</v>
      </c>
      <c r="D216" s="37" t="s">
        <v>1958</v>
      </c>
      <c r="E216" s="41" t="s">
        <v>1959</v>
      </c>
      <c r="F216" s="41" t="s">
        <v>1960</v>
      </c>
      <c r="G216" s="41" t="s">
        <v>2737</v>
      </c>
      <c r="H216" s="41" t="s">
        <v>1592</v>
      </c>
      <c r="I216" s="41" t="s">
        <v>45</v>
      </c>
      <c r="J216" s="41" t="s">
        <v>465</v>
      </c>
      <c r="K216" s="133" t="s">
        <v>600</v>
      </c>
      <c r="L216" s="133" t="s">
        <v>402</v>
      </c>
      <c r="M216" s="141" t="s">
        <v>2416</v>
      </c>
      <c r="N216" s="139"/>
      <c r="O216"/>
    </row>
    <row r="217" spans="1:15" ht="13.5">
      <c r="A217" s="130" t="s">
        <v>903</v>
      </c>
      <c r="B217" s="42"/>
      <c r="C217" s="43" t="s">
        <v>984</v>
      </c>
      <c r="D217" s="38" t="s">
        <v>2708</v>
      </c>
      <c r="E217" s="44" t="s">
        <v>2709</v>
      </c>
      <c r="F217" s="44" t="s">
        <v>2021</v>
      </c>
      <c r="G217" s="44" t="s">
        <v>158</v>
      </c>
      <c r="H217" s="44" t="s">
        <v>1817</v>
      </c>
      <c r="I217" s="44" t="s">
        <v>159</v>
      </c>
      <c r="J217" s="44" t="s">
        <v>339</v>
      </c>
      <c r="K217" s="132" t="s">
        <v>2114</v>
      </c>
      <c r="L217" s="132" t="s">
        <v>1924</v>
      </c>
      <c r="M217" s="142"/>
      <c r="N217" s="140"/>
      <c r="O217"/>
    </row>
    <row r="218" spans="1:15" ht="13.5">
      <c r="A218" s="131"/>
      <c r="B218" s="39">
        <v>95</v>
      </c>
      <c r="C218" s="40" t="s">
        <v>1684</v>
      </c>
      <c r="D218" s="37" t="s">
        <v>2129</v>
      </c>
      <c r="E218" s="41" t="s">
        <v>2130</v>
      </c>
      <c r="F218" s="41" t="s">
        <v>2131</v>
      </c>
      <c r="G218" s="41" t="s">
        <v>21</v>
      </c>
      <c r="H218" s="41" t="s">
        <v>22</v>
      </c>
      <c r="I218" s="41" t="s">
        <v>1592</v>
      </c>
      <c r="J218" s="41" t="s">
        <v>602</v>
      </c>
      <c r="K218" s="133"/>
      <c r="L218" s="133"/>
      <c r="M218" s="141" t="s">
        <v>2416</v>
      </c>
      <c r="N218" s="139"/>
      <c r="O218"/>
    </row>
    <row r="219" spans="1:15" ht="13.5">
      <c r="A219" s="130" t="s">
        <v>928</v>
      </c>
      <c r="B219" s="42"/>
      <c r="C219" s="43" t="s">
        <v>1020</v>
      </c>
      <c r="D219" s="38" t="s">
        <v>2577</v>
      </c>
      <c r="E219" s="44" t="s">
        <v>2208</v>
      </c>
      <c r="F219" s="44" t="s">
        <v>2578</v>
      </c>
      <c r="G219" s="44" t="s">
        <v>2578</v>
      </c>
      <c r="H219" s="44" t="s">
        <v>115</v>
      </c>
      <c r="I219" s="44" t="s">
        <v>2383</v>
      </c>
      <c r="J219" s="44" t="s">
        <v>2170</v>
      </c>
      <c r="K219" s="132"/>
      <c r="L219" s="132"/>
      <c r="M219" s="142"/>
      <c r="N219" s="140"/>
      <c r="O219"/>
    </row>
    <row r="220" spans="1:15" ht="13.5">
      <c r="A220" s="131"/>
      <c r="B220" s="39">
        <v>82</v>
      </c>
      <c r="C220" s="40" t="s">
        <v>1672</v>
      </c>
      <c r="D220" s="37" t="s">
        <v>2096</v>
      </c>
      <c r="E220" s="41" t="s">
        <v>2097</v>
      </c>
      <c r="F220" s="41" t="s">
        <v>2098</v>
      </c>
      <c r="G220" s="41" t="s">
        <v>6</v>
      </c>
      <c r="H220" s="41" t="s">
        <v>7</v>
      </c>
      <c r="I220" s="41" t="s">
        <v>8</v>
      </c>
      <c r="J220" s="41" t="s">
        <v>383</v>
      </c>
      <c r="K220" s="133"/>
      <c r="L220" s="133"/>
      <c r="M220" s="141" t="s">
        <v>2418</v>
      </c>
      <c r="N220" s="139"/>
      <c r="O220"/>
    </row>
    <row r="221" spans="1:15" ht="13.5">
      <c r="A221" s="130" t="s">
        <v>904</v>
      </c>
      <c r="B221" s="42"/>
      <c r="C221" s="43" t="s">
        <v>975</v>
      </c>
      <c r="D221" s="38" t="s">
        <v>2429</v>
      </c>
      <c r="E221" s="44" t="s">
        <v>2458</v>
      </c>
      <c r="F221" s="44" t="s">
        <v>2370</v>
      </c>
      <c r="G221" s="44" t="s">
        <v>2603</v>
      </c>
      <c r="H221" s="44" t="s">
        <v>91</v>
      </c>
      <c r="I221" s="44" t="s">
        <v>2444</v>
      </c>
      <c r="J221" s="44" t="s">
        <v>2444</v>
      </c>
      <c r="K221" s="132"/>
      <c r="L221" s="132"/>
      <c r="M221" s="142"/>
      <c r="N221" s="140"/>
      <c r="O221"/>
    </row>
    <row r="222" spans="1:15" ht="13.5">
      <c r="A222" s="131"/>
      <c r="B222" s="39">
        <v>15</v>
      </c>
      <c r="C222" s="40" t="s">
        <v>1606</v>
      </c>
      <c r="D222" s="37" t="s">
        <v>1569</v>
      </c>
      <c r="E222" s="41" t="s">
        <v>1727</v>
      </c>
      <c r="F222" s="41" t="s">
        <v>1728</v>
      </c>
      <c r="G222" s="41" t="s">
        <v>1941</v>
      </c>
      <c r="H222" s="41" t="s">
        <v>2777</v>
      </c>
      <c r="I222" s="41" t="s">
        <v>1774</v>
      </c>
      <c r="J222" s="41" t="s">
        <v>384</v>
      </c>
      <c r="K222" s="133"/>
      <c r="L222" s="133"/>
      <c r="M222" s="141" t="s">
        <v>2416</v>
      </c>
      <c r="N222" s="139"/>
      <c r="O222"/>
    </row>
    <row r="223" spans="1:15" ht="13.5">
      <c r="A223" s="130" t="s">
        <v>929</v>
      </c>
      <c r="B223" s="42"/>
      <c r="C223" s="43" t="s">
        <v>955</v>
      </c>
      <c r="D223" s="38" t="s">
        <v>2242</v>
      </c>
      <c r="E223" s="44" t="s">
        <v>2585</v>
      </c>
      <c r="F223" s="44" t="s">
        <v>2586</v>
      </c>
      <c r="G223" s="44" t="s">
        <v>81</v>
      </c>
      <c r="H223" s="44" t="s">
        <v>2219</v>
      </c>
      <c r="I223" s="44" t="s">
        <v>2395</v>
      </c>
      <c r="J223" s="44" t="s">
        <v>657</v>
      </c>
      <c r="K223" s="132"/>
      <c r="L223" s="132"/>
      <c r="M223" s="142"/>
      <c r="N223" s="140"/>
      <c r="O223"/>
    </row>
    <row r="224" spans="1:15" ht="13.5">
      <c r="A224" s="131"/>
      <c r="B224" s="39">
        <v>136</v>
      </c>
      <c r="C224" s="40" t="s">
        <v>1724</v>
      </c>
      <c r="D224" s="37" t="s">
        <v>1913</v>
      </c>
      <c r="E224" s="41" t="s">
        <v>2504</v>
      </c>
      <c r="F224" s="41" t="s">
        <v>2505</v>
      </c>
      <c r="G224" s="41" t="s">
        <v>50</v>
      </c>
      <c r="H224" s="41" t="s">
        <v>51</v>
      </c>
      <c r="I224" s="41" t="s">
        <v>52</v>
      </c>
      <c r="J224" s="41"/>
      <c r="K224" s="133"/>
      <c r="L224" s="133"/>
      <c r="M224" s="141" t="s">
        <v>658</v>
      </c>
      <c r="N224" s="139"/>
      <c r="O224"/>
    </row>
    <row r="225" spans="1:15" ht="13.5">
      <c r="A225" s="130" t="s">
        <v>903</v>
      </c>
      <c r="B225" s="42"/>
      <c r="C225" s="43" t="s">
        <v>1107</v>
      </c>
      <c r="D225" s="38" t="s">
        <v>1811</v>
      </c>
      <c r="E225" s="44" t="s">
        <v>1748</v>
      </c>
      <c r="F225" s="44" t="s">
        <v>1809</v>
      </c>
      <c r="G225" s="44" t="s">
        <v>2114</v>
      </c>
      <c r="H225" s="44" t="s">
        <v>1585</v>
      </c>
      <c r="I225" s="44" t="s">
        <v>1809</v>
      </c>
      <c r="J225" s="44"/>
      <c r="K225" s="132"/>
      <c r="L225" s="132"/>
      <c r="M225" s="142"/>
      <c r="N225" s="140"/>
      <c r="O225"/>
    </row>
    <row r="226" spans="1:15" ht="13.5">
      <c r="A226" s="131"/>
      <c r="B226" s="39">
        <v>142</v>
      </c>
      <c r="C226" s="40" t="s">
        <v>1601</v>
      </c>
      <c r="D226" s="37" t="s">
        <v>1930</v>
      </c>
      <c r="E226" s="41" t="s">
        <v>2511</v>
      </c>
      <c r="F226" s="41" t="s">
        <v>2512</v>
      </c>
      <c r="G226" s="41" t="s">
        <v>93</v>
      </c>
      <c r="H226" s="41" t="s">
        <v>94</v>
      </c>
      <c r="I226" s="41" t="s">
        <v>2836</v>
      </c>
      <c r="J226" s="41"/>
      <c r="K226" s="133"/>
      <c r="L226" s="133"/>
      <c r="M226" s="141" t="s">
        <v>168</v>
      </c>
      <c r="N226" s="139"/>
      <c r="O226"/>
    </row>
    <row r="227" spans="1:15" ht="13.5">
      <c r="A227" s="130" t="s">
        <v>903</v>
      </c>
      <c r="B227" s="42"/>
      <c r="C227" s="43" t="s">
        <v>1295</v>
      </c>
      <c r="D227" s="38" t="s">
        <v>2426</v>
      </c>
      <c r="E227" s="44" t="s">
        <v>1749</v>
      </c>
      <c r="F227" s="44" t="s">
        <v>2513</v>
      </c>
      <c r="G227" s="44" t="s">
        <v>1967</v>
      </c>
      <c r="H227" s="44" t="s">
        <v>1564</v>
      </c>
      <c r="I227" s="44" t="s">
        <v>1831</v>
      </c>
      <c r="J227" s="44"/>
      <c r="K227" s="132"/>
      <c r="L227" s="132"/>
      <c r="M227" s="142"/>
      <c r="N227" s="140"/>
      <c r="O227"/>
    </row>
    <row r="228" spans="1:15" ht="13.5">
      <c r="A228" s="131"/>
      <c r="B228" s="39">
        <v>132</v>
      </c>
      <c r="C228" s="40" t="s">
        <v>1720</v>
      </c>
      <c r="D228" s="37" t="s">
        <v>2507</v>
      </c>
      <c r="E228" s="41" t="s">
        <v>2508</v>
      </c>
      <c r="F228" s="41" t="s">
        <v>1778</v>
      </c>
      <c r="G228" s="41" t="s">
        <v>1968</v>
      </c>
      <c r="H228" s="41" t="s">
        <v>105</v>
      </c>
      <c r="I228" s="41" t="s">
        <v>2739</v>
      </c>
      <c r="J228" s="41"/>
      <c r="K228" s="133"/>
      <c r="L228" s="133"/>
      <c r="M228" s="141" t="s">
        <v>168</v>
      </c>
      <c r="N228" s="139"/>
      <c r="O228"/>
    </row>
    <row r="229" spans="1:15" ht="13.5">
      <c r="A229" s="130" t="s">
        <v>903</v>
      </c>
      <c r="B229" s="42"/>
      <c r="C229" s="43" t="s">
        <v>1252</v>
      </c>
      <c r="D229" s="38" t="s">
        <v>2059</v>
      </c>
      <c r="E229" s="44" t="s">
        <v>1590</v>
      </c>
      <c r="F229" s="44" t="s">
        <v>1818</v>
      </c>
      <c r="G229" s="44" t="s">
        <v>106</v>
      </c>
      <c r="H229" s="44" t="s">
        <v>1565</v>
      </c>
      <c r="I229" s="44" t="s">
        <v>1912</v>
      </c>
      <c r="J229" s="44"/>
      <c r="K229" s="132"/>
      <c r="L229" s="132"/>
      <c r="M229" s="142"/>
      <c r="N229" s="140"/>
      <c r="O229"/>
    </row>
    <row r="230" spans="1:15" ht="13.5">
      <c r="A230" s="131"/>
      <c r="B230" s="39">
        <v>139</v>
      </c>
      <c r="C230" s="40" t="s">
        <v>1726</v>
      </c>
      <c r="D230" s="37" t="s">
        <v>2132</v>
      </c>
      <c r="E230" s="41" t="s">
        <v>2514</v>
      </c>
      <c r="F230" s="41" t="s">
        <v>2515</v>
      </c>
      <c r="G230" s="41" t="s">
        <v>1930</v>
      </c>
      <c r="H230" s="41" t="s">
        <v>2131</v>
      </c>
      <c r="I230" s="41" t="s">
        <v>1908</v>
      </c>
      <c r="J230" s="41"/>
      <c r="K230" s="133"/>
      <c r="L230" s="133"/>
      <c r="M230" s="141" t="s">
        <v>385</v>
      </c>
      <c r="N230" s="139"/>
      <c r="O230"/>
    </row>
    <row r="231" spans="1:15" ht="13.5">
      <c r="A231" s="130" t="s">
        <v>925</v>
      </c>
      <c r="B231" s="42"/>
      <c r="C231" s="43" t="s">
        <v>1369</v>
      </c>
      <c r="D231" s="38" t="s">
        <v>2047</v>
      </c>
      <c r="E231" s="44" t="s">
        <v>1883</v>
      </c>
      <c r="F231" s="44" t="s">
        <v>1584</v>
      </c>
      <c r="G231" s="44" t="s">
        <v>53</v>
      </c>
      <c r="H231" s="44" t="s">
        <v>1792</v>
      </c>
      <c r="I231" s="44" t="s">
        <v>2749</v>
      </c>
      <c r="J231" s="44"/>
      <c r="K231" s="132"/>
      <c r="L231" s="132"/>
      <c r="M231" s="142"/>
      <c r="N231" s="140"/>
      <c r="O231"/>
    </row>
    <row r="232" spans="1:15" ht="13.5">
      <c r="A232" s="131"/>
      <c r="B232" s="39">
        <v>117</v>
      </c>
      <c r="C232" s="40" t="s">
        <v>1705</v>
      </c>
      <c r="D232" s="37" t="s">
        <v>2124</v>
      </c>
      <c r="E232" s="41" t="s">
        <v>2180</v>
      </c>
      <c r="F232" s="41" t="s">
        <v>1982</v>
      </c>
      <c r="G232" s="41" t="s">
        <v>2800</v>
      </c>
      <c r="H232" s="41" t="s">
        <v>2801</v>
      </c>
      <c r="I232" s="41" t="s">
        <v>2200</v>
      </c>
      <c r="J232" s="41"/>
      <c r="K232" s="133"/>
      <c r="L232" s="133"/>
      <c r="M232" s="141" t="s">
        <v>168</v>
      </c>
      <c r="N232" s="139"/>
      <c r="O232"/>
    </row>
    <row r="233" spans="1:15" ht="13.5">
      <c r="A233" s="130" t="s">
        <v>903</v>
      </c>
      <c r="B233" s="42"/>
      <c r="C233" s="43" t="s">
        <v>1295</v>
      </c>
      <c r="D233" s="38" t="s">
        <v>1897</v>
      </c>
      <c r="E233" s="44" t="s">
        <v>2543</v>
      </c>
      <c r="F233" s="44" t="s">
        <v>2544</v>
      </c>
      <c r="G233" s="44" t="s">
        <v>1898</v>
      </c>
      <c r="H233" s="44" t="s">
        <v>113</v>
      </c>
      <c r="I233" s="44" t="s">
        <v>2053</v>
      </c>
      <c r="J233" s="44"/>
      <c r="K233" s="132"/>
      <c r="L233" s="132"/>
      <c r="M233" s="142"/>
      <c r="N233" s="140"/>
      <c r="O233"/>
    </row>
    <row r="234" spans="1:15" ht="13.5">
      <c r="A234" s="131"/>
      <c r="B234" s="39">
        <v>134</v>
      </c>
      <c r="C234" s="40" t="s">
        <v>1722</v>
      </c>
      <c r="D234" s="37" t="s">
        <v>2212</v>
      </c>
      <c r="E234" s="41" t="s">
        <v>1889</v>
      </c>
      <c r="F234" s="41" t="s">
        <v>2106</v>
      </c>
      <c r="G234" s="41" t="s">
        <v>2415</v>
      </c>
      <c r="H234" s="41" t="s">
        <v>2777</v>
      </c>
      <c r="I234" s="41" t="s">
        <v>68</v>
      </c>
      <c r="J234" s="41"/>
      <c r="K234" s="133"/>
      <c r="L234" s="133"/>
      <c r="M234" s="141" t="s">
        <v>2416</v>
      </c>
      <c r="N234" s="139"/>
      <c r="O234"/>
    </row>
    <row r="235" spans="1:15" ht="13.5">
      <c r="A235" s="130" t="s">
        <v>903</v>
      </c>
      <c r="B235" s="42"/>
      <c r="C235" s="43" t="s">
        <v>1252</v>
      </c>
      <c r="D235" s="38" t="s">
        <v>2555</v>
      </c>
      <c r="E235" s="44" t="s">
        <v>2556</v>
      </c>
      <c r="F235" s="44" t="s">
        <v>1900</v>
      </c>
      <c r="G235" s="44" t="s">
        <v>69</v>
      </c>
      <c r="H235" s="44" t="s">
        <v>2053</v>
      </c>
      <c r="I235" s="44" t="s">
        <v>70</v>
      </c>
      <c r="J235" s="44"/>
      <c r="K235" s="132"/>
      <c r="L235" s="132"/>
      <c r="M235" s="142"/>
      <c r="N235" s="140"/>
      <c r="O235"/>
    </row>
    <row r="236" spans="1:15" ht="13.5">
      <c r="A236" s="131"/>
      <c r="B236" s="39">
        <v>63</v>
      </c>
      <c r="C236" s="40" t="s">
        <v>1653</v>
      </c>
      <c r="D236" s="37" t="s">
        <v>1949</v>
      </c>
      <c r="E236" s="41" t="s">
        <v>1950</v>
      </c>
      <c r="F236" s="41" t="s">
        <v>1951</v>
      </c>
      <c r="G236" s="41" t="s">
        <v>2797</v>
      </c>
      <c r="H236" s="41" t="s">
        <v>2097</v>
      </c>
      <c r="I236" s="41" t="s">
        <v>19</v>
      </c>
      <c r="J236" s="41"/>
      <c r="K236" s="133"/>
      <c r="L236" s="133"/>
      <c r="M236" s="141" t="s">
        <v>168</v>
      </c>
      <c r="N236" s="139"/>
      <c r="O236"/>
    </row>
    <row r="237" spans="1:15" ht="13.5">
      <c r="A237" s="130" t="s">
        <v>904</v>
      </c>
      <c r="B237" s="42"/>
      <c r="C237" s="43" t="s">
        <v>1328</v>
      </c>
      <c r="D237" s="38" t="s">
        <v>2409</v>
      </c>
      <c r="E237" s="44" t="s">
        <v>2430</v>
      </c>
      <c r="F237" s="44" t="s">
        <v>2236</v>
      </c>
      <c r="G237" s="44" t="s">
        <v>2247</v>
      </c>
      <c r="H237" s="44" t="s">
        <v>2392</v>
      </c>
      <c r="I237" s="44" t="s">
        <v>2488</v>
      </c>
      <c r="J237" s="44"/>
      <c r="K237" s="132"/>
      <c r="L237" s="132"/>
      <c r="M237" s="142"/>
      <c r="N237" s="140"/>
      <c r="O237"/>
    </row>
    <row r="238" spans="1:15" ht="13.5">
      <c r="A238" s="131"/>
      <c r="B238" s="39">
        <v>130</v>
      </c>
      <c r="C238" s="40" t="s">
        <v>1718</v>
      </c>
      <c r="D238" s="37" t="s">
        <v>2599</v>
      </c>
      <c r="E238" s="41" t="s">
        <v>2600</v>
      </c>
      <c r="F238" s="41" t="s">
        <v>2197</v>
      </c>
      <c r="G238" s="41" t="s">
        <v>2481</v>
      </c>
      <c r="H238" s="41" t="s">
        <v>150</v>
      </c>
      <c r="I238" s="41" t="s">
        <v>2742</v>
      </c>
      <c r="J238" s="41"/>
      <c r="K238" s="133"/>
      <c r="L238" s="133"/>
      <c r="M238" s="141" t="s">
        <v>168</v>
      </c>
      <c r="N238" s="139"/>
      <c r="O238"/>
    </row>
    <row r="239" spans="1:15" ht="13.5">
      <c r="A239" s="130" t="s">
        <v>906</v>
      </c>
      <c r="B239" s="42"/>
      <c r="C239" s="43" t="s">
        <v>1213</v>
      </c>
      <c r="D239" s="38" t="s">
        <v>2458</v>
      </c>
      <c r="E239" s="44" t="s">
        <v>2460</v>
      </c>
      <c r="F239" s="44" t="s">
        <v>2369</v>
      </c>
      <c r="G239" s="44" t="s">
        <v>92</v>
      </c>
      <c r="H239" s="44" t="s">
        <v>2614</v>
      </c>
      <c r="I239" s="44" t="s">
        <v>151</v>
      </c>
      <c r="J239" s="44"/>
      <c r="K239" s="132"/>
      <c r="L239" s="132"/>
      <c r="M239" s="142"/>
      <c r="N239" s="140"/>
      <c r="O239"/>
    </row>
    <row r="240" spans="1:15" ht="13.5">
      <c r="A240" s="131"/>
      <c r="B240" s="39">
        <v>67</v>
      </c>
      <c r="C240" s="40" t="s">
        <v>1657</v>
      </c>
      <c r="D240" s="37" t="s">
        <v>1988</v>
      </c>
      <c r="E240" s="41" t="s">
        <v>1989</v>
      </c>
      <c r="F240" s="41" t="s">
        <v>1782</v>
      </c>
      <c r="G240" s="41" t="s">
        <v>47</v>
      </c>
      <c r="H240" s="41" t="s">
        <v>2076</v>
      </c>
      <c r="I240" s="41"/>
      <c r="J240" s="41"/>
      <c r="K240" s="133"/>
      <c r="L240" s="133"/>
      <c r="M240" s="141" t="s">
        <v>48</v>
      </c>
      <c r="N240" s="139"/>
      <c r="O240"/>
    </row>
    <row r="241" spans="1:15" ht="13.5">
      <c r="A241" s="130" t="s">
        <v>906</v>
      </c>
      <c r="B241" s="42"/>
      <c r="C241" s="43" t="s">
        <v>1201</v>
      </c>
      <c r="D241" s="38" t="s">
        <v>2144</v>
      </c>
      <c r="E241" s="44" t="s">
        <v>2036</v>
      </c>
      <c r="F241" s="44" t="s">
        <v>2188</v>
      </c>
      <c r="G241" s="44" t="s">
        <v>2086</v>
      </c>
      <c r="H241" s="44" t="s">
        <v>2188</v>
      </c>
      <c r="I241" s="44"/>
      <c r="J241" s="44"/>
      <c r="K241" s="132"/>
      <c r="L241" s="132"/>
      <c r="M241" s="142"/>
      <c r="N241" s="140"/>
      <c r="O241"/>
    </row>
    <row r="242" spans="1:15" ht="13.5">
      <c r="A242" s="131"/>
      <c r="B242" s="39">
        <v>85</v>
      </c>
      <c r="C242" s="40" t="s">
        <v>1675</v>
      </c>
      <c r="D242" s="37" t="s">
        <v>2102</v>
      </c>
      <c r="E242" s="41" t="s">
        <v>2103</v>
      </c>
      <c r="F242" s="41" t="s">
        <v>2104</v>
      </c>
      <c r="G242" s="41" t="s">
        <v>2836</v>
      </c>
      <c r="H242" s="41" t="s">
        <v>2837</v>
      </c>
      <c r="I242" s="41"/>
      <c r="J242" s="41"/>
      <c r="K242" s="133"/>
      <c r="L242" s="133"/>
      <c r="M242" s="141" t="s">
        <v>2416</v>
      </c>
      <c r="N242" s="139"/>
      <c r="O242"/>
    </row>
    <row r="243" spans="1:15" ht="13.5">
      <c r="A243" s="130" t="s">
        <v>927</v>
      </c>
      <c r="B243" s="42"/>
      <c r="C243" s="43" t="s">
        <v>1267</v>
      </c>
      <c r="D243" s="38" t="s">
        <v>2643</v>
      </c>
      <c r="E243" s="44" t="s">
        <v>2644</v>
      </c>
      <c r="F243" s="44" t="s">
        <v>2645</v>
      </c>
      <c r="G243" s="44" t="s">
        <v>163</v>
      </c>
      <c r="H243" s="44" t="s">
        <v>2668</v>
      </c>
      <c r="I243" s="44"/>
      <c r="J243" s="44"/>
      <c r="K243" s="132"/>
      <c r="L243" s="132"/>
      <c r="M243" s="142"/>
      <c r="N243" s="140"/>
      <c r="O243"/>
    </row>
    <row r="244" spans="1:15" ht="13.5">
      <c r="A244" s="131"/>
      <c r="B244" s="39">
        <v>57</v>
      </c>
      <c r="C244" s="40" t="s">
        <v>1647</v>
      </c>
      <c r="D244" s="37" t="s">
        <v>1913</v>
      </c>
      <c r="E244" s="41" t="s">
        <v>1914</v>
      </c>
      <c r="F244" s="41" t="s">
        <v>1915</v>
      </c>
      <c r="G244" s="41" t="s">
        <v>2839</v>
      </c>
      <c r="H244" s="41"/>
      <c r="I244" s="41"/>
      <c r="J244" s="41"/>
      <c r="K244" s="133"/>
      <c r="L244" s="133"/>
      <c r="M244" s="141" t="s">
        <v>2416</v>
      </c>
      <c r="N244" s="139"/>
      <c r="O244"/>
    </row>
    <row r="245" spans="1:15" ht="13.5">
      <c r="A245" s="130" t="s">
        <v>925</v>
      </c>
      <c r="B245" s="42"/>
      <c r="C245" s="43" t="s">
        <v>1254</v>
      </c>
      <c r="D245" s="38" t="s">
        <v>1924</v>
      </c>
      <c r="E245" s="44" t="s">
        <v>1885</v>
      </c>
      <c r="F245" s="44" t="s">
        <v>1909</v>
      </c>
      <c r="G245" s="44" t="s">
        <v>2240</v>
      </c>
      <c r="H245" s="44"/>
      <c r="I245" s="44"/>
      <c r="J245" s="44"/>
      <c r="K245" s="132"/>
      <c r="L245" s="132"/>
      <c r="M245" s="142"/>
      <c r="N245" s="140"/>
      <c r="O245"/>
    </row>
    <row r="246" spans="1:15" ht="13.5">
      <c r="A246" s="131"/>
      <c r="B246" s="39">
        <v>107</v>
      </c>
      <c r="C246" s="40" t="s">
        <v>1696</v>
      </c>
      <c r="D246" s="37" t="s">
        <v>2230</v>
      </c>
      <c r="E246" s="41" t="s">
        <v>2231</v>
      </c>
      <c r="F246" s="41" t="s">
        <v>2232</v>
      </c>
      <c r="G246" s="41" t="s">
        <v>2818</v>
      </c>
      <c r="H246" s="41"/>
      <c r="I246" s="41"/>
      <c r="J246" s="41"/>
      <c r="K246" s="133"/>
      <c r="L246" s="133"/>
      <c r="M246" s="141" t="s">
        <v>2416</v>
      </c>
      <c r="N246" s="139"/>
      <c r="O246"/>
    </row>
    <row r="247" spans="1:15" ht="13.5">
      <c r="A247" s="130" t="s">
        <v>928</v>
      </c>
      <c r="B247" s="42"/>
      <c r="C247" s="43" t="s">
        <v>1037</v>
      </c>
      <c r="D247" s="38" t="s">
        <v>2109</v>
      </c>
      <c r="E247" s="44" t="s">
        <v>2170</v>
      </c>
      <c r="F247" s="44" t="s">
        <v>2591</v>
      </c>
      <c r="G247" s="44" t="s">
        <v>2464</v>
      </c>
      <c r="H247" s="44"/>
      <c r="I247" s="44"/>
      <c r="J247" s="44"/>
      <c r="K247" s="132"/>
      <c r="L247" s="132"/>
      <c r="M247" s="142"/>
      <c r="N247" s="140"/>
      <c r="O247"/>
    </row>
    <row r="248" spans="1:15" ht="13.5">
      <c r="A248" s="131"/>
      <c r="B248" s="39">
        <v>127</v>
      </c>
      <c r="C248" s="40" t="s">
        <v>1715</v>
      </c>
      <c r="D248" s="37" t="s">
        <v>2442</v>
      </c>
      <c r="E248" s="41" t="s">
        <v>2443</v>
      </c>
      <c r="F248" s="41" t="s">
        <v>2143</v>
      </c>
      <c r="G248" s="41"/>
      <c r="H248" s="41"/>
      <c r="I248" s="41"/>
      <c r="J248" s="41"/>
      <c r="K248" s="133"/>
      <c r="L248" s="133"/>
      <c r="M248" s="141" t="s">
        <v>2418</v>
      </c>
      <c r="N248" s="139"/>
      <c r="O248"/>
    </row>
    <row r="249" spans="1:15" ht="13.5">
      <c r="A249" s="130" t="s">
        <v>904</v>
      </c>
      <c r="B249" s="42"/>
      <c r="C249" s="43" t="s">
        <v>1196</v>
      </c>
      <c r="D249" s="38" t="s">
        <v>2229</v>
      </c>
      <c r="E249" s="44" t="s">
        <v>2156</v>
      </c>
      <c r="F249" s="44" t="s">
        <v>2487</v>
      </c>
      <c r="G249" s="44"/>
      <c r="H249" s="44"/>
      <c r="I249" s="44"/>
      <c r="J249" s="44"/>
      <c r="K249" s="132"/>
      <c r="L249" s="132"/>
      <c r="M249" s="142"/>
      <c r="N249" s="140"/>
      <c r="O249"/>
    </row>
    <row r="250" spans="1:15" ht="13.5">
      <c r="A250" s="131"/>
      <c r="B250" s="39">
        <v>137</v>
      </c>
      <c r="C250" s="40" t="s">
        <v>1725</v>
      </c>
      <c r="D250" s="37" t="s">
        <v>2610</v>
      </c>
      <c r="E250" s="41" t="s">
        <v>2611</v>
      </c>
      <c r="F250" s="41" t="s">
        <v>2185</v>
      </c>
      <c r="G250" s="41"/>
      <c r="H250" s="41"/>
      <c r="I250" s="41"/>
      <c r="J250" s="41"/>
      <c r="K250" s="133"/>
      <c r="L250" s="133"/>
      <c r="M250" s="141" t="s">
        <v>2416</v>
      </c>
      <c r="N250" s="139"/>
      <c r="O250"/>
    </row>
    <row r="251" spans="1:15" ht="13.5">
      <c r="A251" s="130" t="s">
        <v>925</v>
      </c>
      <c r="B251" s="42"/>
      <c r="C251" s="43" t="s">
        <v>1492</v>
      </c>
      <c r="D251" s="38" t="s">
        <v>1976</v>
      </c>
      <c r="E251" s="44" t="s">
        <v>2612</v>
      </c>
      <c r="F251" s="44" t="s">
        <v>2613</v>
      </c>
      <c r="G251" s="44"/>
      <c r="H251" s="44"/>
      <c r="I251" s="44"/>
      <c r="J251" s="44"/>
      <c r="K251" s="132"/>
      <c r="L251" s="132"/>
      <c r="M251" s="142"/>
      <c r="N251" s="140"/>
      <c r="O251"/>
    </row>
    <row r="252" spans="1:15" ht="13.5">
      <c r="A252" s="131"/>
      <c r="B252" s="39">
        <v>112</v>
      </c>
      <c r="C252" s="40" t="s">
        <v>1700</v>
      </c>
      <c r="D252" s="37" t="s">
        <v>2157</v>
      </c>
      <c r="E252" s="41" t="s">
        <v>2376</v>
      </c>
      <c r="F252" s="41" t="s">
        <v>1865</v>
      </c>
      <c r="G252" s="41"/>
      <c r="H252" s="41"/>
      <c r="I252" s="41"/>
      <c r="J252" s="41"/>
      <c r="K252" s="133"/>
      <c r="L252" s="133"/>
      <c r="M252" s="141" t="s">
        <v>2416</v>
      </c>
      <c r="N252" s="139"/>
      <c r="O252"/>
    </row>
    <row r="253" spans="1:15" ht="13.5">
      <c r="A253" s="130" t="s">
        <v>928</v>
      </c>
      <c r="B253" s="42"/>
      <c r="C253" s="43" t="s">
        <v>1045</v>
      </c>
      <c r="D253" s="38" t="s">
        <v>2627</v>
      </c>
      <c r="E253" s="44" t="s">
        <v>2628</v>
      </c>
      <c r="F253" s="44" t="s">
        <v>2629</v>
      </c>
      <c r="G253" s="44"/>
      <c r="H253" s="44"/>
      <c r="I253" s="44"/>
      <c r="J253" s="44"/>
      <c r="K253" s="132"/>
      <c r="L253" s="132"/>
      <c r="M253" s="142"/>
      <c r="N253" s="140"/>
      <c r="O253"/>
    </row>
    <row r="254" spans="1:15" ht="13.5">
      <c r="A254" s="131"/>
      <c r="B254" s="39">
        <v>42</v>
      </c>
      <c r="C254" s="40" t="s">
        <v>1632</v>
      </c>
      <c r="D254" s="37" t="s">
        <v>2454</v>
      </c>
      <c r="E254" s="41" t="s">
        <v>2455</v>
      </c>
      <c r="F254" s="41" t="s">
        <v>2456</v>
      </c>
      <c r="G254" s="41"/>
      <c r="H254" s="41"/>
      <c r="I254" s="41"/>
      <c r="J254" s="41"/>
      <c r="K254" s="133"/>
      <c r="L254" s="133"/>
      <c r="M254" s="141" t="s">
        <v>2416</v>
      </c>
      <c r="N254" s="139"/>
      <c r="O254"/>
    </row>
    <row r="255" spans="1:15" ht="13.5">
      <c r="A255" s="130" t="s">
        <v>925</v>
      </c>
      <c r="B255" s="42"/>
      <c r="C255" s="43" t="s">
        <v>1231</v>
      </c>
      <c r="D255" s="38" t="s">
        <v>1584</v>
      </c>
      <c r="E255" s="44" t="s">
        <v>2392</v>
      </c>
      <c r="F255" s="44" t="s">
        <v>2630</v>
      </c>
      <c r="G255" s="44"/>
      <c r="H255" s="44"/>
      <c r="I255" s="44"/>
      <c r="J255" s="44"/>
      <c r="K255" s="132"/>
      <c r="L255" s="132"/>
      <c r="M255" s="142"/>
      <c r="N255" s="140"/>
      <c r="O255"/>
    </row>
    <row r="256" spans="1:15" ht="13.5">
      <c r="A256" s="131"/>
      <c r="B256" s="39">
        <v>60</v>
      </c>
      <c r="C256" s="40" t="s">
        <v>1650</v>
      </c>
      <c r="D256" s="37" t="s">
        <v>2412</v>
      </c>
      <c r="E256" s="41" t="s">
        <v>2413</v>
      </c>
      <c r="F256" s="41"/>
      <c r="G256" s="41"/>
      <c r="H256" s="41"/>
      <c r="I256" s="41"/>
      <c r="J256" s="41"/>
      <c r="K256" s="133"/>
      <c r="L256" s="133"/>
      <c r="M256" s="141" t="s">
        <v>2414</v>
      </c>
      <c r="N256" s="139"/>
      <c r="O256"/>
    </row>
    <row r="257" spans="1:15" ht="13.5">
      <c r="A257" s="130" t="s">
        <v>903</v>
      </c>
      <c r="B257" s="42"/>
      <c r="C257" s="43" t="s">
        <v>983</v>
      </c>
      <c r="D257" s="38" t="s">
        <v>1784</v>
      </c>
      <c r="E257" s="44" t="s">
        <v>1744</v>
      </c>
      <c r="F257" s="44"/>
      <c r="G257" s="44"/>
      <c r="H257" s="44"/>
      <c r="I257" s="44"/>
      <c r="J257" s="44"/>
      <c r="K257" s="132"/>
      <c r="L257" s="132"/>
      <c r="M257" s="142"/>
      <c r="N257" s="140"/>
      <c r="O257"/>
    </row>
    <row r="258" spans="1:15" ht="13.5">
      <c r="A258" s="131"/>
      <c r="B258" s="39">
        <v>79</v>
      </c>
      <c r="C258" s="40" t="s">
        <v>1669</v>
      </c>
      <c r="D258" s="37" t="s">
        <v>2498</v>
      </c>
      <c r="E258" s="41" t="s">
        <v>2499</v>
      </c>
      <c r="F258" s="41"/>
      <c r="G258" s="41"/>
      <c r="H258" s="41"/>
      <c r="I258" s="41"/>
      <c r="J258" s="41"/>
      <c r="K258" s="133"/>
      <c r="L258" s="133"/>
      <c r="M258" s="141" t="s">
        <v>2416</v>
      </c>
      <c r="N258" s="139"/>
      <c r="O258"/>
    </row>
    <row r="259" spans="1:15" ht="13.5">
      <c r="A259" s="130" t="s">
        <v>904</v>
      </c>
      <c r="B259" s="42"/>
      <c r="C259" s="43" t="s">
        <v>1246</v>
      </c>
      <c r="D259" s="38" t="s">
        <v>2453</v>
      </c>
      <c r="E259" s="44" t="s">
        <v>2441</v>
      </c>
      <c r="F259" s="44"/>
      <c r="G259" s="44"/>
      <c r="H259" s="44"/>
      <c r="I259" s="44"/>
      <c r="J259" s="44"/>
      <c r="K259" s="132"/>
      <c r="L259" s="132"/>
      <c r="M259" s="142"/>
      <c r="N259" s="140"/>
      <c r="O259"/>
    </row>
    <row r="260" spans="1:15" ht="13.5">
      <c r="A260" s="131"/>
      <c r="B260" s="39">
        <v>118</v>
      </c>
      <c r="C260" s="40" t="s">
        <v>1706</v>
      </c>
      <c r="D260" s="37" t="s">
        <v>2500</v>
      </c>
      <c r="E260" s="41" t="s">
        <v>2501</v>
      </c>
      <c r="F260" s="41"/>
      <c r="G260" s="41"/>
      <c r="H260" s="41"/>
      <c r="I260" s="41"/>
      <c r="J260" s="41"/>
      <c r="K260" s="133"/>
      <c r="L260" s="133"/>
      <c r="M260" s="141" t="s">
        <v>2502</v>
      </c>
      <c r="N260" s="139"/>
      <c r="O260"/>
    </row>
    <row r="261" spans="1:15" ht="13.5">
      <c r="A261" s="130" t="s">
        <v>928</v>
      </c>
      <c r="B261" s="42"/>
      <c r="C261" s="43" t="s">
        <v>1058</v>
      </c>
      <c r="D261" s="38" t="s">
        <v>2712</v>
      </c>
      <c r="E261" s="44" t="s">
        <v>2713</v>
      </c>
      <c r="F261" s="44"/>
      <c r="G261" s="44"/>
      <c r="H261" s="44"/>
      <c r="I261" s="44"/>
      <c r="J261" s="44"/>
      <c r="K261" s="132"/>
      <c r="L261" s="132"/>
      <c r="M261" s="142"/>
      <c r="N261" s="140"/>
      <c r="O261"/>
    </row>
    <row r="262" spans="1:15" ht="13.5">
      <c r="A262" s="131"/>
      <c r="B262" s="39">
        <v>74</v>
      </c>
      <c r="C262" s="40" t="s">
        <v>1664</v>
      </c>
      <c r="D262" s="37" t="s">
        <v>2415</v>
      </c>
      <c r="E262" s="41"/>
      <c r="F262" s="41"/>
      <c r="G262" s="41"/>
      <c r="H262" s="41"/>
      <c r="I262" s="41"/>
      <c r="J262" s="41"/>
      <c r="K262" s="133"/>
      <c r="L262" s="133"/>
      <c r="M262" s="141" t="s">
        <v>2416</v>
      </c>
      <c r="N262" s="139"/>
      <c r="O262"/>
    </row>
    <row r="263" spans="1:15" ht="13.5">
      <c r="A263" s="130" t="s">
        <v>903</v>
      </c>
      <c r="B263" s="42"/>
      <c r="C263" s="43" t="s">
        <v>1542</v>
      </c>
      <c r="D263" s="38" t="s">
        <v>2509</v>
      </c>
      <c r="E263" s="44"/>
      <c r="F263" s="44"/>
      <c r="G263" s="44"/>
      <c r="H263" s="44"/>
      <c r="I263" s="44"/>
      <c r="J263" s="44"/>
      <c r="K263" s="132"/>
      <c r="L263" s="132"/>
      <c r="M263" s="142"/>
      <c r="N263" s="140"/>
      <c r="O263"/>
    </row>
    <row r="264" spans="1:15" ht="13.5">
      <c r="A264" s="131"/>
      <c r="B264" s="39">
        <v>86</v>
      </c>
      <c r="C264" s="40" t="s">
        <v>1676</v>
      </c>
      <c r="D264" s="37" t="s">
        <v>2417</v>
      </c>
      <c r="E264" s="41"/>
      <c r="F264" s="41"/>
      <c r="G264" s="41"/>
      <c r="H264" s="41"/>
      <c r="I264" s="41"/>
      <c r="J264" s="41"/>
      <c r="K264" s="133"/>
      <c r="L264" s="133"/>
      <c r="M264" s="141" t="s">
        <v>2418</v>
      </c>
      <c r="N264" s="139"/>
      <c r="O264"/>
    </row>
    <row r="265" spans="1:15" ht="13.5">
      <c r="A265" s="130" t="s">
        <v>904</v>
      </c>
      <c r="B265" s="42"/>
      <c r="C265" s="43" t="s">
        <v>1168</v>
      </c>
      <c r="D265" s="38" t="s">
        <v>1955</v>
      </c>
      <c r="E265" s="44"/>
      <c r="F265" s="44"/>
      <c r="G265" s="44"/>
      <c r="H265" s="44"/>
      <c r="I265" s="44"/>
      <c r="J265" s="44"/>
      <c r="K265" s="132"/>
      <c r="L265" s="132"/>
      <c r="M265" s="142"/>
      <c r="N265" s="140"/>
      <c r="O265"/>
    </row>
    <row r="266" spans="1:15" ht="13.5">
      <c r="A266" s="131"/>
      <c r="B266" s="39">
        <v>35</v>
      </c>
      <c r="C266" s="40" t="s">
        <v>1625</v>
      </c>
      <c r="D266" s="37" t="s">
        <v>1844</v>
      </c>
      <c r="E266" s="41"/>
      <c r="F266" s="41"/>
      <c r="G266" s="41"/>
      <c r="H266" s="41"/>
      <c r="I266" s="41"/>
      <c r="J266" s="41"/>
      <c r="K266" s="133"/>
      <c r="L266" s="133"/>
      <c r="M266" s="141" t="s">
        <v>2480</v>
      </c>
      <c r="N266" s="139"/>
      <c r="O266"/>
    </row>
    <row r="267" spans="1:15" ht="13.5">
      <c r="A267" s="130" t="s">
        <v>926</v>
      </c>
      <c r="B267" s="42"/>
      <c r="C267" s="43" t="s">
        <v>1168</v>
      </c>
      <c r="D267" s="38" t="s">
        <v>2243</v>
      </c>
      <c r="E267" s="44"/>
      <c r="F267" s="44"/>
      <c r="G267" s="44"/>
      <c r="H267" s="44"/>
      <c r="I267" s="44"/>
      <c r="J267" s="44"/>
      <c r="K267" s="132"/>
      <c r="L267" s="132"/>
      <c r="M267" s="142"/>
      <c r="N267" s="140"/>
      <c r="O267"/>
    </row>
    <row r="268" spans="1:15" ht="13.5">
      <c r="A268" s="131"/>
      <c r="B268" s="39">
        <v>89</v>
      </c>
      <c r="C268" s="40" t="s">
        <v>1678</v>
      </c>
      <c r="D268" s="37" t="s">
        <v>2481</v>
      </c>
      <c r="E268" s="41"/>
      <c r="F268" s="41"/>
      <c r="G268" s="41"/>
      <c r="H268" s="41"/>
      <c r="I268" s="41"/>
      <c r="J268" s="41"/>
      <c r="K268" s="133"/>
      <c r="L268" s="133"/>
      <c r="M268" s="141" t="s">
        <v>2416</v>
      </c>
      <c r="N268" s="139"/>
      <c r="O268"/>
    </row>
    <row r="269" spans="1:15" ht="13.5">
      <c r="A269" s="130" t="s">
        <v>906</v>
      </c>
      <c r="B269" s="42"/>
      <c r="C269" s="43" t="s">
        <v>1213</v>
      </c>
      <c r="D269" s="38" t="s">
        <v>2452</v>
      </c>
      <c r="E269" s="44"/>
      <c r="F269" s="44"/>
      <c r="G269" s="44"/>
      <c r="H269" s="44"/>
      <c r="I269" s="44"/>
      <c r="J269" s="44"/>
      <c r="K269" s="132"/>
      <c r="L269" s="132"/>
      <c r="M269" s="142"/>
      <c r="N269" s="140"/>
      <c r="O269"/>
    </row>
    <row r="270" spans="1:15" ht="13.5">
      <c r="A270" s="131"/>
      <c r="B270" s="39">
        <v>20</v>
      </c>
      <c r="C270" s="40" t="s">
        <v>1611</v>
      </c>
      <c r="D270" s="37" t="s">
        <v>1769</v>
      </c>
      <c r="E270" s="41"/>
      <c r="F270" s="41"/>
      <c r="G270" s="41"/>
      <c r="H270" s="41"/>
      <c r="I270" s="41"/>
      <c r="J270" s="41"/>
      <c r="K270" s="133"/>
      <c r="L270" s="133"/>
      <c r="M270" s="141" t="s">
        <v>2416</v>
      </c>
      <c r="N270" s="139"/>
      <c r="O270"/>
    </row>
    <row r="271" spans="1:15" ht="13.5">
      <c r="A271" s="130" t="s">
        <v>929</v>
      </c>
      <c r="B271" s="42"/>
      <c r="C271" s="43" t="s">
        <v>958</v>
      </c>
      <c r="D271" s="38" t="s">
        <v>2714</v>
      </c>
      <c r="E271" s="44"/>
      <c r="F271" s="44"/>
      <c r="G271" s="44"/>
      <c r="H271" s="44"/>
      <c r="I271" s="44"/>
      <c r="J271" s="44"/>
      <c r="K271" s="132"/>
      <c r="L271" s="132"/>
      <c r="M271" s="142"/>
      <c r="N271" s="140"/>
      <c r="O271"/>
    </row>
    <row r="272" spans="1:15" ht="13.5">
      <c r="A272" s="131"/>
      <c r="B272" s="39">
        <v>48</v>
      </c>
      <c r="C272" s="40" t="s">
        <v>1638</v>
      </c>
      <c r="D272" s="37" t="s">
        <v>2503</v>
      </c>
      <c r="E272" s="41"/>
      <c r="F272" s="41"/>
      <c r="G272" s="41"/>
      <c r="H272" s="41"/>
      <c r="I272" s="41"/>
      <c r="J272" s="41"/>
      <c r="K272" s="133"/>
      <c r="L272" s="133"/>
      <c r="M272" s="141" t="s">
        <v>2416</v>
      </c>
      <c r="N272" s="139"/>
      <c r="O272"/>
    </row>
    <row r="273" spans="1:15" ht="13.5">
      <c r="A273" s="130" t="s">
        <v>905</v>
      </c>
      <c r="B273" s="42"/>
      <c r="C273" s="43" t="s">
        <v>1246</v>
      </c>
      <c r="D273" s="38" t="s">
        <v>2460</v>
      </c>
      <c r="E273" s="44"/>
      <c r="F273" s="44"/>
      <c r="G273" s="44"/>
      <c r="H273" s="44"/>
      <c r="I273" s="44"/>
      <c r="J273" s="44"/>
      <c r="K273" s="132"/>
      <c r="L273" s="132"/>
      <c r="M273" s="142"/>
      <c r="N273" s="140"/>
      <c r="O273"/>
    </row>
    <row r="274" spans="1:15" ht="13.5">
      <c r="A274" s="131"/>
      <c r="B274" s="39">
        <v>2</v>
      </c>
      <c r="C274" s="40" t="s">
        <v>1599</v>
      </c>
      <c r="D274" s="37"/>
      <c r="E274" s="41"/>
      <c r="F274" s="41"/>
      <c r="G274" s="41"/>
      <c r="H274" s="41"/>
      <c r="I274" s="41"/>
      <c r="J274" s="41"/>
      <c r="K274" s="133"/>
      <c r="L274" s="133"/>
      <c r="M274" s="141" t="s">
        <v>2414</v>
      </c>
      <c r="N274" s="139"/>
      <c r="O274"/>
    </row>
    <row r="275" spans="1:15" ht="13.5">
      <c r="A275" s="130" t="s">
        <v>929</v>
      </c>
      <c r="B275" s="42"/>
      <c r="C275" s="43" t="s">
        <v>944</v>
      </c>
      <c r="D275" s="38"/>
      <c r="E275" s="44"/>
      <c r="F275" s="44"/>
      <c r="G275" s="44"/>
      <c r="H275" s="44"/>
      <c r="I275" s="44"/>
      <c r="J275" s="44"/>
      <c r="K275" s="132"/>
      <c r="L275" s="132"/>
      <c r="M275" s="142"/>
      <c r="N275" s="140"/>
      <c r="O275"/>
    </row>
    <row r="276" spans="1:15" ht="13.5">
      <c r="A276" s="131"/>
      <c r="B276" s="39">
        <v>38</v>
      </c>
      <c r="C276" s="40" t="s">
        <v>1628</v>
      </c>
      <c r="D276" s="37"/>
      <c r="E276" s="41"/>
      <c r="F276" s="41"/>
      <c r="G276" s="41"/>
      <c r="H276" s="41"/>
      <c r="I276" s="41"/>
      <c r="J276" s="41"/>
      <c r="K276" s="133"/>
      <c r="L276" s="133"/>
      <c r="M276" s="141" t="s">
        <v>2416</v>
      </c>
      <c r="N276" s="139"/>
      <c r="O276"/>
    </row>
    <row r="277" spans="1:15" ht="13.5">
      <c r="A277" s="130" t="s">
        <v>926</v>
      </c>
      <c r="B277" s="42"/>
      <c r="C277" s="43" t="s">
        <v>1204</v>
      </c>
      <c r="D277" s="38"/>
      <c r="E277" s="44"/>
      <c r="F277" s="44"/>
      <c r="G277" s="44"/>
      <c r="H277" s="44"/>
      <c r="I277" s="44"/>
      <c r="J277" s="44"/>
      <c r="K277" s="132"/>
      <c r="L277" s="132"/>
      <c r="M277" s="142"/>
      <c r="N277" s="140"/>
      <c r="O277"/>
    </row>
    <row r="278" spans="1:15" ht="13.5">
      <c r="A278" s="131"/>
      <c r="B278" s="39">
        <v>103</v>
      </c>
      <c r="C278" s="40" t="s">
        <v>1692</v>
      </c>
      <c r="D278" s="37"/>
      <c r="E278" s="41"/>
      <c r="F278" s="41"/>
      <c r="G278" s="41"/>
      <c r="H278" s="41"/>
      <c r="I278" s="41"/>
      <c r="J278" s="41"/>
      <c r="K278" s="133"/>
      <c r="L278" s="133"/>
      <c r="M278" s="141" t="s">
        <v>2416</v>
      </c>
      <c r="N278" s="139"/>
      <c r="O278"/>
    </row>
    <row r="279" spans="1:15" ht="13.5">
      <c r="A279" s="130" t="s">
        <v>906</v>
      </c>
      <c r="B279" s="42"/>
      <c r="C279" s="43" t="s">
        <v>1015</v>
      </c>
      <c r="D279" s="38"/>
      <c r="E279" s="44"/>
      <c r="F279" s="44"/>
      <c r="G279" s="44"/>
      <c r="H279" s="44"/>
      <c r="I279" s="44"/>
      <c r="J279" s="44"/>
      <c r="K279" s="132"/>
      <c r="L279" s="132"/>
      <c r="M279" s="142"/>
      <c r="N279" s="140"/>
      <c r="O279"/>
    </row>
  </sheetData>
  <sheetProtection/>
  <mergeCells count="4">
    <mergeCell ref="D6:L6"/>
    <mergeCell ref="A2:N2"/>
    <mergeCell ref="A3:N3"/>
    <mergeCell ref="A4:N4"/>
  </mergeCells>
  <printOptions horizontalCentered="1"/>
  <pageMargins left="0" right="0" top="0" bottom="0" header="0" footer="0"/>
  <pageSetup horizontalDpi="600" verticalDpi="600" orientation="landscape" paperSize="9" r:id="rId1"/>
  <rowBreaks count="5" manualBreakCount="5">
    <brk id="45" max="255" man="1"/>
    <brk id="89" max="255" man="1"/>
    <brk id="133" max="255" man="1"/>
    <brk id="177" max="255" man="1"/>
    <brk id="22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6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.140625" style="11" customWidth="1"/>
    <col min="2" max="2" width="4.421875" style="11" customWidth="1"/>
    <col min="3" max="3" width="6.421875" style="2" customWidth="1"/>
    <col min="4" max="4" width="20.8515625" style="0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13" bestFit="1" customWidth="1"/>
    <col min="9" max="9" width="9.57421875" style="11" customWidth="1"/>
  </cols>
  <sheetData>
    <row r="1" ht="15">
      <c r="F1" s="16"/>
    </row>
    <row r="2" spans="1:9" ht="15.75">
      <c r="A2" s="267" t="str">
        <f>Startlist!$F2</f>
        <v>Lääne-Eesti rahvaralli 2023</v>
      </c>
      <c r="B2" s="267"/>
      <c r="C2" s="267"/>
      <c r="D2" s="267"/>
      <c r="E2" s="267"/>
      <c r="F2" s="267"/>
      <c r="G2" s="267"/>
      <c r="H2" s="267"/>
      <c r="I2" s="267"/>
    </row>
    <row r="3" spans="1:9" ht="15">
      <c r="A3" s="268" t="str">
        <f>Startlist!$F3</f>
        <v>20.05.2023</v>
      </c>
      <c r="B3" s="268"/>
      <c r="C3" s="268"/>
      <c r="D3" s="268"/>
      <c r="E3" s="268"/>
      <c r="F3" s="268"/>
      <c r="G3" s="268"/>
      <c r="H3" s="268"/>
      <c r="I3" s="268"/>
    </row>
    <row r="4" spans="1:9" ht="15">
      <c r="A4" s="268" t="str">
        <f>Startlist!$F4</f>
        <v>Läänemaa</v>
      </c>
      <c r="B4" s="268"/>
      <c r="C4" s="268"/>
      <c r="D4" s="268"/>
      <c r="E4" s="268"/>
      <c r="F4" s="268"/>
      <c r="G4" s="268"/>
      <c r="H4" s="268"/>
      <c r="I4" s="268"/>
    </row>
    <row r="5" spans="1:9" ht="15.75">
      <c r="A5" s="10" t="s">
        <v>935</v>
      </c>
      <c r="F5" s="1"/>
      <c r="H5" s="12"/>
      <c r="I5" s="15"/>
    </row>
    <row r="6" spans="1:9" ht="15.75">
      <c r="A6" s="146"/>
      <c r="B6" s="147"/>
      <c r="C6" s="147"/>
      <c r="D6" s="147"/>
      <c r="E6" s="147"/>
      <c r="F6" s="147"/>
      <c r="G6" s="147"/>
      <c r="H6" s="148"/>
      <c r="I6" s="149" t="s">
        <v>836</v>
      </c>
    </row>
    <row r="7" spans="1:11" ht="12.75">
      <c r="A7" s="150"/>
      <c r="B7" s="150"/>
      <c r="C7" s="150"/>
      <c r="D7" s="150"/>
      <c r="E7" s="150"/>
      <c r="F7" s="150"/>
      <c r="G7" s="150"/>
      <c r="H7" s="150"/>
      <c r="I7" s="150"/>
      <c r="J7" s="103"/>
      <c r="K7" s="103"/>
    </row>
    <row r="8" spans="1:9" ht="15" customHeight="1">
      <c r="A8" s="151" t="s">
        <v>1164</v>
      </c>
      <c r="B8" s="152" t="s">
        <v>2317</v>
      </c>
      <c r="C8" s="152" t="s">
        <v>903</v>
      </c>
      <c r="D8" s="152" t="s">
        <v>1398</v>
      </c>
      <c r="E8" s="152" t="s">
        <v>1399</v>
      </c>
      <c r="F8" s="152" t="s">
        <v>1165</v>
      </c>
      <c r="G8" s="152" t="s">
        <v>1234</v>
      </c>
      <c r="H8" s="152" t="s">
        <v>1201</v>
      </c>
      <c r="I8" s="151" t="s">
        <v>390</v>
      </c>
    </row>
    <row r="9" spans="1:9" ht="15" customHeight="1">
      <c r="A9" s="153" t="s">
        <v>1167</v>
      </c>
      <c r="B9" s="154" t="s">
        <v>2318</v>
      </c>
      <c r="C9" s="154" t="s">
        <v>925</v>
      </c>
      <c r="D9" s="154" t="s">
        <v>1441</v>
      </c>
      <c r="E9" s="154" t="s">
        <v>1442</v>
      </c>
      <c r="F9" s="154" t="s">
        <v>1165</v>
      </c>
      <c r="G9" s="154" t="s">
        <v>1195</v>
      </c>
      <c r="H9" s="154" t="s">
        <v>973</v>
      </c>
      <c r="I9" s="153" t="s">
        <v>395</v>
      </c>
    </row>
    <row r="10" spans="1:9" ht="15" customHeight="1">
      <c r="A10" s="153" t="s">
        <v>1169</v>
      </c>
      <c r="B10" s="154" t="s">
        <v>2319</v>
      </c>
      <c r="C10" s="154" t="s">
        <v>925</v>
      </c>
      <c r="D10" s="154" t="s">
        <v>1154</v>
      </c>
      <c r="E10" s="154" t="s">
        <v>1257</v>
      </c>
      <c r="F10" s="154" t="s">
        <v>1165</v>
      </c>
      <c r="G10" s="154" t="s">
        <v>1154</v>
      </c>
      <c r="H10" s="154" t="s">
        <v>978</v>
      </c>
      <c r="I10" s="153" t="s">
        <v>399</v>
      </c>
    </row>
    <row r="11" spans="1:9" ht="15" customHeight="1">
      <c r="A11" s="153" t="s">
        <v>1170</v>
      </c>
      <c r="B11" s="154" t="s">
        <v>2320</v>
      </c>
      <c r="C11" s="154" t="s">
        <v>925</v>
      </c>
      <c r="D11" s="154" t="s">
        <v>1496</v>
      </c>
      <c r="E11" s="154" t="s">
        <v>1505</v>
      </c>
      <c r="F11" s="154" t="s">
        <v>1165</v>
      </c>
      <c r="G11" s="154"/>
      <c r="H11" s="154" t="s">
        <v>1231</v>
      </c>
      <c r="I11" s="153" t="s">
        <v>784</v>
      </c>
    </row>
    <row r="12" spans="1:9" ht="15" customHeight="1">
      <c r="A12" s="153" t="s">
        <v>1171</v>
      </c>
      <c r="B12" s="154" t="s">
        <v>2321</v>
      </c>
      <c r="C12" s="154" t="s">
        <v>903</v>
      </c>
      <c r="D12" s="154" t="s">
        <v>1447</v>
      </c>
      <c r="E12" s="154" t="s">
        <v>977</v>
      </c>
      <c r="F12" s="154" t="s">
        <v>1165</v>
      </c>
      <c r="G12" s="154" t="s">
        <v>1195</v>
      </c>
      <c r="H12" s="154" t="s">
        <v>1295</v>
      </c>
      <c r="I12" s="153" t="s">
        <v>662</v>
      </c>
    </row>
    <row r="13" spans="1:9" ht="15" customHeight="1">
      <c r="A13" s="153" t="s">
        <v>1172</v>
      </c>
      <c r="B13" s="154" t="s">
        <v>2322</v>
      </c>
      <c r="C13" s="154" t="s">
        <v>925</v>
      </c>
      <c r="D13" s="154" t="s">
        <v>1150</v>
      </c>
      <c r="E13" s="154" t="s">
        <v>1502</v>
      </c>
      <c r="F13" s="154" t="s">
        <v>1165</v>
      </c>
      <c r="G13" s="154"/>
      <c r="H13" s="154" t="s">
        <v>1231</v>
      </c>
      <c r="I13" s="153" t="s">
        <v>1893</v>
      </c>
    </row>
    <row r="14" spans="1:9" ht="15" customHeight="1">
      <c r="A14" s="153" t="s">
        <v>1175</v>
      </c>
      <c r="B14" s="154" t="s">
        <v>2323</v>
      </c>
      <c r="C14" s="154" t="s">
        <v>903</v>
      </c>
      <c r="D14" s="154" t="s">
        <v>1102</v>
      </c>
      <c r="E14" s="154" t="s">
        <v>1103</v>
      </c>
      <c r="F14" s="154" t="s">
        <v>1165</v>
      </c>
      <c r="G14" s="154" t="s">
        <v>1299</v>
      </c>
      <c r="H14" s="154" t="s">
        <v>998</v>
      </c>
      <c r="I14" s="153" t="s">
        <v>2209</v>
      </c>
    </row>
    <row r="15" spans="1:9" ht="15" customHeight="1">
      <c r="A15" s="153" t="s">
        <v>1197</v>
      </c>
      <c r="B15" s="154" t="s">
        <v>2324</v>
      </c>
      <c r="C15" s="154" t="s">
        <v>903</v>
      </c>
      <c r="D15" s="154" t="s">
        <v>1455</v>
      </c>
      <c r="E15" s="154" t="s">
        <v>1426</v>
      </c>
      <c r="F15" s="154" t="s">
        <v>1165</v>
      </c>
      <c r="G15" s="154" t="s">
        <v>1410</v>
      </c>
      <c r="H15" s="154" t="s">
        <v>984</v>
      </c>
      <c r="I15" s="153" t="s">
        <v>474</v>
      </c>
    </row>
    <row r="16" spans="1:9" ht="15" customHeight="1">
      <c r="A16" s="153" t="s">
        <v>1198</v>
      </c>
      <c r="B16" s="154" t="s">
        <v>2325</v>
      </c>
      <c r="C16" s="154" t="s">
        <v>925</v>
      </c>
      <c r="D16" s="154" t="s">
        <v>1467</v>
      </c>
      <c r="E16" s="154" t="s">
        <v>974</v>
      </c>
      <c r="F16" s="154" t="s">
        <v>1165</v>
      </c>
      <c r="G16" s="154" t="s">
        <v>1397</v>
      </c>
      <c r="H16" s="154" t="s">
        <v>975</v>
      </c>
      <c r="I16" s="153" t="s">
        <v>2046</v>
      </c>
    </row>
    <row r="17" spans="1:9" ht="15" customHeight="1">
      <c r="A17" s="153" t="s">
        <v>1199</v>
      </c>
      <c r="B17" s="154" t="s">
        <v>2326</v>
      </c>
      <c r="C17" s="154" t="s">
        <v>905</v>
      </c>
      <c r="D17" s="154" t="s">
        <v>979</v>
      </c>
      <c r="E17" s="154" t="s">
        <v>980</v>
      </c>
      <c r="F17" s="154" t="s">
        <v>1165</v>
      </c>
      <c r="G17" s="154"/>
      <c r="H17" s="154" t="s">
        <v>1229</v>
      </c>
      <c r="I17" s="153" t="s">
        <v>665</v>
      </c>
    </row>
    <row r="18" spans="1:9" ht="15" customHeight="1">
      <c r="A18" s="155"/>
      <c r="B18" s="156"/>
      <c r="C18" s="156"/>
      <c r="D18" s="156"/>
      <c r="E18" s="156"/>
      <c r="F18" s="156"/>
      <c r="G18" s="156"/>
      <c r="H18" s="156"/>
      <c r="I18" s="157"/>
    </row>
    <row r="19" spans="1:10" s="3" customFormat="1" ht="15" customHeight="1">
      <c r="A19" s="155"/>
      <c r="B19" s="156"/>
      <c r="C19" s="156"/>
      <c r="D19" s="156"/>
      <c r="E19" s="156"/>
      <c r="F19" s="156"/>
      <c r="G19" s="156"/>
      <c r="H19" s="148"/>
      <c r="I19" s="149" t="s">
        <v>837</v>
      </c>
      <c r="J19"/>
    </row>
    <row r="20" spans="1:10" s="14" customFormat="1" ht="15" customHeight="1">
      <c r="A20" s="158" t="s">
        <v>1164</v>
      </c>
      <c r="B20" s="159" t="s">
        <v>2318</v>
      </c>
      <c r="C20" s="159" t="s">
        <v>925</v>
      </c>
      <c r="D20" s="159" t="s">
        <v>1441</v>
      </c>
      <c r="E20" s="159" t="s">
        <v>1442</v>
      </c>
      <c r="F20" s="159" t="s">
        <v>1165</v>
      </c>
      <c r="G20" s="159" t="s">
        <v>1195</v>
      </c>
      <c r="H20" s="159" t="s">
        <v>973</v>
      </c>
      <c r="I20" s="158" t="s">
        <v>394</v>
      </c>
      <c r="J20"/>
    </row>
    <row r="21" spans="1:10" s="14" customFormat="1" ht="15" customHeight="1">
      <c r="A21" s="160" t="s">
        <v>1167</v>
      </c>
      <c r="B21" s="161" t="s">
        <v>2319</v>
      </c>
      <c r="C21" s="161" t="s">
        <v>925</v>
      </c>
      <c r="D21" s="161" t="s">
        <v>1154</v>
      </c>
      <c r="E21" s="161" t="s">
        <v>1257</v>
      </c>
      <c r="F21" s="161" t="s">
        <v>1165</v>
      </c>
      <c r="G21" s="161" t="s">
        <v>1154</v>
      </c>
      <c r="H21" s="161" t="s">
        <v>978</v>
      </c>
      <c r="I21" s="160" t="s">
        <v>838</v>
      </c>
      <c r="J21"/>
    </row>
    <row r="22" spans="1:9" ht="15" customHeight="1">
      <c r="A22" s="160" t="s">
        <v>1169</v>
      </c>
      <c r="B22" s="161" t="s">
        <v>2320</v>
      </c>
      <c r="C22" s="161" t="s">
        <v>925</v>
      </c>
      <c r="D22" s="161" t="s">
        <v>1496</v>
      </c>
      <c r="E22" s="161" t="s">
        <v>1505</v>
      </c>
      <c r="F22" s="161" t="s">
        <v>1165</v>
      </c>
      <c r="G22" s="161"/>
      <c r="H22" s="161" t="s">
        <v>1231</v>
      </c>
      <c r="I22" s="160" t="s">
        <v>839</v>
      </c>
    </row>
    <row r="23" spans="1:9" ht="15" customHeight="1">
      <c r="A23" s="155"/>
      <c r="B23" s="156"/>
      <c r="C23" s="156"/>
      <c r="D23" s="156"/>
      <c r="E23" s="156"/>
      <c r="F23" s="156"/>
      <c r="G23" s="156"/>
      <c r="H23" s="156"/>
      <c r="I23" s="157"/>
    </row>
    <row r="24" spans="1:10" s="3" customFormat="1" ht="15" customHeight="1">
      <c r="A24" s="155"/>
      <c r="B24" s="156"/>
      <c r="C24" s="156"/>
      <c r="D24" s="156"/>
      <c r="E24" s="156"/>
      <c r="F24" s="156"/>
      <c r="G24" s="156"/>
      <c r="H24" s="148"/>
      <c r="I24" s="149" t="s">
        <v>2327</v>
      </c>
      <c r="J24"/>
    </row>
    <row r="25" spans="1:10" s="14" customFormat="1" ht="15" customHeight="1">
      <c r="A25" s="158" t="s">
        <v>1164</v>
      </c>
      <c r="B25" s="159" t="s">
        <v>2317</v>
      </c>
      <c r="C25" s="159" t="s">
        <v>903</v>
      </c>
      <c r="D25" s="159" t="s">
        <v>1398</v>
      </c>
      <c r="E25" s="159" t="s">
        <v>1399</v>
      </c>
      <c r="F25" s="159" t="s">
        <v>1165</v>
      </c>
      <c r="G25" s="159" t="s">
        <v>1234</v>
      </c>
      <c r="H25" s="159" t="s">
        <v>1201</v>
      </c>
      <c r="I25" s="158" t="s">
        <v>390</v>
      </c>
      <c r="J25"/>
    </row>
    <row r="26" spans="1:10" s="14" customFormat="1" ht="15" customHeight="1">
      <c r="A26" s="160" t="s">
        <v>1167</v>
      </c>
      <c r="B26" s="161" t="s">
        <v>2321</v>
      </c>
      <c r="C26" s="161" t="s">
        <v>903</v>
      </c>
      <c r="D26" s="161" t="s">
        <v>1447</v>
      </c>
      <c r="E26" s="161" t="s">
        <v>977</v>
      </c>
      <c r="F26" s="161" t="s">
        <v>1165</v>
      </c>
      <c r="G26" s="161" t="s">
        <v>1195</v>
      </c>
      <c r="H26" s="161" t="s">
        <v>1295</v>
      </c>
      <c r="I26" s="160" t="s">
        <v>662</v>
      </c>
      <c r="J26"/>
    </row>
    <row r="27" spans="1:9" ht="15" customHeight="1">
      <c r="A27" s="160" t="s">
        <v>1169</v>
      </c>
      <c r="B27" s="161" t="s">
        <v>2323</v>
      </c>
      <c r="C27" s="161" t="s">
        <v>903</v>
      </c>
      <c r="D27" s="161" t="s">
        <v>1102</v>
      </c>
      <c r="E27" s="161" t="s">
        <v>1103</v>
      </c>
      <c r="F27" s="161" t="s">
        <v>1165</v>
      </c>
      <c r="G27" s="161" t="s">
        <v>1299</v>
      </c>
      <c r="H27" s="161" t="s">
        <v>998</v>
      </c>
      <c r="I27" s="160" t="s">
        <v>2209</v>
      </c>
    </row>
    <row r="28" spans="1:9" ht="15" customHeight="1">
      <c r="A28" s="155"/>
      <c r="B28" s="156"/>
      <c r="C28" s="156"/>
      <c r="D28" s="156"/>
      <c r="E28" s="156"/>
      <c r="F28" s="156"/>
      <c r="G28" s="156"/>
      <c r="H28" s="156"/>
      <c r="I28" s="157"/>
    </row>
    <row r="29" spans="1:10" s="3" customFormat="1" ht="15" customHeight="1">
      <c r="A29" s="155"/>
      <c r="B29" s="156"/>
      <c r="C29" s="156"/>
      <c r="D29" s="156"/>
      <c r="E29" s="156"/>
      <c r="F29" s="156"/>
      <c r="G29" s="156"/>
      <c r="H29" s="148"/>
      <c r="I29" s="149" t="s">
        <v>2328</v>
      </c>
      <c r="J29"/>
    </row>
    <row r="30" spans="1:10" s="14" customFormat="1" ht="15" customHeight="1">
      <c r="A30" s="158" t="s">
        <v>1164</v>
      </c>
      <c r="B30" s="159" t="s">
        <v>2326</v>
      </c>
      <c r="C30" s="159" t="s">
        <v>905</v>
      </c>
      <c r="D30" s="159" t="s">
        <v>979</v>
      </c>
      <c r="E30" s="159" t="s">
        <v>980</v>
      </c>
      <c r="F30" s="159" t="s">
        <v>1165</v>
      </c>
      <c r="G30" s="159"/>
      <c r="H30" s="159" t="s">
        <v>1229</v>
      </c>
      <c r="I30" s="158" t="s">
        <v>664</v>
      </c>
      <c r="J30"/>
    </row>
    <row r="31" spans="1:10" s="14" customFormat="1" ht="15" customHeight="1">
      <c r="A31" s="160" t="s">
        <v>1167</v>
      </c>
      <c r="B31" s="161" t="s">
        <v>2329</v>
      </c>
      <c r="C31" s="161" t="s">
        <v>905</v>
      </c>
      <c r="D31" s="161" t="s">
        <v>1401</v>
      </c>
      <c r="E31" s="161" t="s">
        <v>1402</v>
      </c>
      <c r="F31" s="161" t="s">
        <v>1165</v>
      </c>
      <c r="G31" s="161"/>
      <c r="H31" s="161" t="s">
        <v>970</v>
      </c>
      <c r="I31" s="160" t="s">
        <v>2004</v>
      </c>
      <c r="J31"/>
    </row>
    <row r="32" spans="1:9" ht="15" customHeight="1">
      <c r="A32" s="160" t="s">
        <v>1169</v>
      </c>
      <c r="B32" s="161" t="s">
        <v>2255</v>
      </c>
      <c r="C32" s="161" t="s">
        <v>905</v>
      </c>
      <c r="D32" s="161" t="s">
        <v>988</v>
      </c>
      <c r="E32" s="161" t="s">
        <v>989</v>
      </c>
      <c r="F32" s="161" t="s">
        <v>1165</v>
      </c>
      <c r="G32" s="161" t="s">
        <v>1194</v>
      </c>
      <c r="H32" s="161" t="s">
        <v>1168</v>
      </c>
      <c r="I32" s="160" t="s">
        <v>2256</v>
      </c>
    </row>
    <row r="33" spans="1:9" ht="15" customHeight="1">
      <c r="A33" s="155"/>
      <c r="B33" s="156"/>
      <c r="C33" s="156"/>
      <c r="D33" s="156"/>
      <c r="E33" s="156"/>
      <c r="F33" s="156"/>
      <c r="G33" s="156"/>
      <c r="H33" s="156"/>
      <c r="I33" s="157"/>
    </row>
    <row r="34" spans="1:10" s="3" customFormat="1" ht="15" customHeight="1">
      <c r="A34" s="155"/>
      <c r="B34" s="156"/>
      <c r="C34" s="156"/>
      <c r="D34" s="156"/>
      <c r="E34" s="156"/>
      <c r="F34" s="156"/>
      <c r="G34" s="156"/>
      <c r="H34" s="148"/>
      <c r="I34" s="149" t="s">
        <v>2330</v>
      </c>
      <c r="J34"/>
    </row>
    <row r="35" spans="1:10" s="14" customFormat="1" ht="15" customHeight="1">
      <c r="A35" s="158" t="s">
        <v>1164</v>
      </c>
      <c r="B35" s="159" t="s">
        <v>2331</v>
      </c>
      <c r="C35" s="159" t="s">
        <v>906</v>
      </c>
      <c r="D35" s="159" t="s">
        <v>1458</v>
      </c>
      <c r="E35" s="159" t="s">
        <v>1459</v>
      </c>
      <c r="F35" s="159" t="s">
        <v>1165</v>
      </c>
      <c r="G35" s="159" t="s">
        <v>1034</v>
      </c>
      <c r="H35" s="159" t="s">
        <v>1250</v>
      </c>
      <c r="I35" s="158" t="s">
        <v>535</v>
      </c>
      <c r="J35"/>
    </row>
    <row r="36" spans="1:10" s="14" customFormat="1" ht="15" customHeight="1">
      <c r="A36" s="160" t="s">
        <v>1167</v>
      </c>
      <c r="B36" s="161" t="s">
        <v>2332</v>
      </c>
      <c r="C36" s="161" t="s">
        <v>906</v>
      </c>
      <c r="D36" s="161" t="s">
        <v>908</v>
      </c>
      <c r="E36" s="161" t="s">
        <v>1406</v>
      </c>
      <c r="F36" s="161" t="s">
        <v>1165</v>
      </c>
      <c r="G36" s="161"/>
      <c r="H36" s="161" t="s">
        <v>1213</v>
      </c>
      <c r="I36" s="160" t="s">
        <v>2333</v>
      </c>
      <c r="J36"/>
    </row>
    <row r="37" spans="1:9" ht="15" customHeight="1">
      <c r="A37" s="160" t="s">
        <v>1169</v>
      </c>
      <c r="B37" s="161" t="s">
        <v>2334</v>
      </c>
      <c r="C37" s="161" t="s">
        <v>906</v>
      </c>
      <c r="D37" s="161" t="s">
        <v>1430</v>
      </c>
      <c r="E37" s="161" t="s">
        <v>1551</v>
      </c>
      <c r="F37" s="161" t="s">
        <v>1165</v>
      </c>
      <c r="G37" s="161" t="s">
        <v>1430</v>
      </c>
      <c r="H37" s="161" t="s">
        <v>1201</v>
      </c>
      <c r="I37" s="160" t="s">
        <v>2335</v>
      </c>
    </row>
    <row r="38" spans="1:9" ht="15" customHeight="1">
      <c r="A38" s="155"/>
      <c r="B38" s="156"/>
      <c r="C38" s="156"/>
      <c r="D38" s="156"/>
      <c r="E38" s="156"/>
      <c r="F38" s="156"/>
      <c r="G38" s="156"/>
      <c r="H38" s="156"/>
      <c r="I38" s="157"/>
    </row>
    <row r="39" spans="1:10" s="3" customFormat="1" ht="15" customHeight="1">
      <c r="A39" s="155"/>
      <c r="B39" s="156"/>
      <c r="C39" s="156"/>
      <c r="D39" s="156"/>
      <c r="E39" s="156"/>
      <c r="F39" s="156"/>
      <c r="G39" s="156"/>
      <c r="H39" s="148"/>
      <c r="I39" s="149" t="s">
        <v>2336</v>
      </c>
      <c r="J39"/>
    </row>
    <row r="40" spans="1:10" s="14" customFormat="1" ht="15" customHeight="1">
      <c r="A40" s="158" t="s">
        <v>1164</v>
      </c>
      <c r="B40" s="159" t="s">
        <v>2337</v>
      </c>
      <c r="C40" s="159" t="s">
        <v>904</v>
      </c>
      <c r="D40" s="159" t="s">
        <v>1443</v>
      </c>
      <c r="E40" s="159" t="s">
        <v>1444</v>
      </c>
      <c r="F40" s="159" t="s">
        <v>1165</v>
      </c>
      <c r="G40" s="159" t="s">
        <v>1234</v>
      </c>
      <c r="H40" s="159" t="s">
        <v>1168</v>
      </c>
      <c r="I40" s="158" t="s">
        <v>411</v>
      </c>
      <c r="J40"/>
    </row>
    <row r="41" spans="1:10" s="14" customFormat="1" ht="15" customHeight="1">
      <c r="A41" s="160" t="s">
        <v>1167</v>
      </c>
      <c r="B41" s="161" t="s">
        <v>2338</v>
      </c>
      <c r="C41" s="161" t="s">
        <v>904</v>
      </c>
      <c r="D41" s="161" t="s">
        <v>1449</v>
      </c>
      <c r="E41" s="161" t="s">
        <v>1450</v>
      </c>
      <c r="F41" s="161" t="s">
        <v>1165</v>
      </c>
      <c r="G41" s="161" t="s">
        <v>1195</v>
      </c>
      <c r="H41" s="161" t="s">
        <v>1168</v>
      </c>
      <c r="I41" s="160" t="s">
        <v>2339</v>
      </c>
      <c r="J41"/>
    </row>
    <row r="42" spans="1:9" ht="15" customHeight="1">
      <c r="A42" s="160" t="s">
        <v>1169</v>
      </c>
      <c r="B42" s="161" t="s">
        <v>2340</v>
      </c>
      <c r="C42" s="161" t="s">
        <v>904</v>
      </c>
      <c r="D42" s="161" t="s">
        <v>1076</v>
      </c>
      <c r="E42" s="161" t="s">
        <v>1077</v>
      </c>
      <c r="F42" s="161" t="s">
        <v>1165</v>
      </c>
      <c r="G42" s="161" t="s">
        <v>1076</v>
      </c>
      <c r="H42" s="161" t="s">
        <v>1168</v>
      </c>
      <c r="I42" s="160" t="s">
        <v>2341</v>
      </c>
    </row>
    <row r="43" spans="1:9" ht="15" customHeight="1">
      <c r="A43" s="155"/>
      <c r="B43" s="156"/>
      <c r="C43" s="156"/>
      <c r="D43" s="156"/>
      <c r="E43" s="156"/>
      <c r="F43" s="156"/>
      <c r="G43" s="156"/>
      <c r="H43" s="156"/>
      <c r="I43" s="157"/>
    </row>
    <row r="44" spans="1:10" s="3" customFormat="1" ht="15" customHeight="1">
      <c r="A44" s="155"/>
      <c r="B44" s="156"/>
      <c r="C44" s="156"/>
      <c r="D44" s="156"/>
      <c r="E44" s="156"/>
      <c r="F44" s="156"/>
      <c r="G44" s="156"/>
      <c r="H44" s="162"/>
      <c r="I44" s="149" t="s">
        <v>2342</v>
      </c>
      <c r="J44"/>
    </row>
    <row r="45" spans="1:10" s="14" customFormat="1" ht="15" customHeight="1">
      <c r="A45" s="158" t="s">
        <v>1164</v>
      </c>
      <c r="B45" s="159" t="s">
        <v>2343</v>
      </c>
      <c r="C45" s="159" t="s">
        <v>927</v>
      </c>
      <c r="D45" s="159" t="s">
        <v>1065</v>
      </c>
      <c r="E45" s="159" t="s">
        <v>1066</v>
      </c>
      <c r="F45" s="159" t="s">
        <v>1165</v>
      </c>
      <c r="G45" s="159" t="s">
        <v>1065</v>
      </c>
      <c r="H45" s="159" t="s">
        <v>975</v>
      </c>
      <c r="I45" s="158" t="s">
        <v>808</v>
      </c>
      <c r="J45"/>
    </row>
    <row r="46" spans="1:10" s="14" customFormat="1" ht="15" customHeight="1">
      <c r="A46" s="160" t="s">
        <v>1167</v>
      </c>
      <c r="B46" s="161" t="s">
        <v>2344</v>
      </c>
      <c r="C46" s="161" t="s">
        <v>927</v>
      </c>
      <c r="D46" s="161" t="s">
        <v>1068</v>
      </c>
      <c r="E46" s="161" t="s">
        <v>1069</v>
      </c>
      <c r="F46" s="161" t="s">
        <v>1165</v>
      </c>
      <c r="G46" s="161"/>
      <c r="H46" s="161" t="s">
        <v>1196</v>
      </c>
      <c r="I46" s="160" t="s">
        <v>2345</v>
      </c>
      <c r="J46"/>
    </row>
    <row r="47" spans="1:9" ht="15" customHeight="1">
      <c r="A47" s="160" t="s">
        <v>1169</v>
      </c>
      <c r="B47" s="161" t="s">
        <v>2346</v>
      </c>
      <c r="C47" s="161" t="s">
        <v>927</v>
      </c>
      <c r="D47" s="161" t="s">
        <v>1156</v>
      </c>
      <c r="E47" s="161" t="s">
        <v>1548</v>
      </c>
      <c r="F47" s="161" t="s">
        <v>1165</v>
      </c>
      <c r="G47" s="161" t="s">
        <v>1195</v>
      </c>
      <c r="H47" s="161" t="s">
        <v>1272</v>
      </c>
      <c r="I47" s="160" t="s">
        <v>840</v>
      </c>
    </row>
    <row r="48" spans="1:9" ht="15" customHeight="1">
      <c r="A48" s="155"/>
      <c r="B48" s="156"/>
      <c r="C48" s="156"/>
      <c r="D48" s="156"/>
      <c r="E48" s="156"/>
      <c r="F48" s="156"/>
      <c r="G48" s="156"/>
      <c r="H48" s="156"/>
      <c r="I48" s="157"/>
    </row>
    <row r="49" spans="1:10" s="3" customFormat="1" ht="15" customHeight="1">
      <c r="A49" s="155"/>
      <c r="B49" s="156"/>
      <c r="C49" s="156"/>
      <c r="D49" s="156"/>
      <c r="E49" s="156"/>
      <c r="F49" s="156"/>
      <c r="G49" s="156"/>
      <c r="H49" s="162"/>
      <c r="I49" s="149" t="s">
        <v>2347</v>
      </c>
      <c r="J49"/>
    </row>
    <row r="50" spans="1:10" s="14" customFormat="1" ht="15" customHeight="1">
      <c r="A50" s="158" t="s">
        <v>1164</v>
      </c>
      <c r="B50" s="159" t="s">
        <v>2348</v>
      </c>
      <c r="C50" s="159" t="s">
        <v>926</v>
      </c>
      <c r="D50" s="159" t="s">
        <v>902</v>
      </c>
      <c r="E50" s="159" t="s">
        <v>1203</v>
      </c>
      <c r="F50" s="159" t="s">
        <v>1165</v>
      </c>
      <c r="G50" s="159"/>
      <c r="H50" s="159" t="s">
        <v>1168</v>
      </c>
      <c r="I50" s="158" t="s">
        <v>424</v>
      </c>
      <c r="J50"/>
    </row>
    <row r="51" spans="1:10" s="14" customFormat="1" ht="15" customHeight="1">
      <c r="A51" s="160" t="s">
        <v>1167</v>
      </c>
      <c r="B51" s="161" t="s">
        <v>2349</v>
      </c>
      <c r="C51" s="161" t="s">
        <v>926</v>
      </c>
      <c r="D51" s="161" t="s">
        <v>969</v>
      </c>
      <c r="E51" s="161" t="s">
        <v>2350</v>
      </c>
      <c r="F51" s="161" t="s">
        <v>1165</v>
      </c>
      <c r="G51" s="161" t="s">
        <v>1222</v>
      </c>
      <c r="H51" s="161" t="s">
        <v>970</v>
      </c>
      <c r="I51" s="160" t="s">
        <v>2351</v>
      </c>
      <c r="J51"/>
    </row>
    <row r="52" spans="1:9" ht="15" customHeight="1">
      <c r="A52" s="160" t="s">
        <v>1169</v>
      </c>
      <c r="B52" s="161" t="s">
        <v>2352</v>
      </c>
      <c r="C52" s="161" t="s">
        <v>926</v>
      </c>
      <c r="D52" s="161" t="s">
        <v>1395</v>
      </c>
      <c r="E52" s="161" t="s">
        <v>1438</v>
      </c>
      <c r="F52" s="161" t="s">
        <v>1165</v>
      </c>
      <c r="G52" s="161" t="s">
        <v>1195</v>
      </c>
      <c r="H52" s="161" t="s">
        <v>968</v>
      </c>
      <c r="I52" s="160" t="s">
        <v>2353</v>
      </c>
    </row>
    <row r="53" spans="1:9" ht="15" customHeight="1">
      <c r="A53" s="155"/>
      <c r="B53" s="156"/>
      <c r="C53" s="156"/>
      <c r="D53" s="156"/>
      <c r="E53" s="156"/>
      <c r="F53" s="156"/>
      <c r="G53" s="156"/>
      <c r="H53" s="156"/>
      <c r="I53" s="157"/>
    </row>
    <row r="54" spans="1:10" s="3" customFormat="1" ht="15" customHeight="1">
      <c r="A54" s="155"/>
      <c r="B54" s="156"/>
      <c r="C54" s="156"/>
      <c r="D54" s="156"/>
      <c r="E54" s="156"/>
      <c r="F54" s="156"/>
      <c r="G54" s="156"/>
      <c r="H54" s="162"/>
      <c r="I54" s="149" t="s">
        <v>2354</v>
      </c>
      <c r="J54"/>
    </row>
    <row r="55" spans="1:10" s="14" customFormat="1" ht="15" customHeight="1">
      <c r="A55" s="158" t="s">
        <v>1164</v>
      </c>
      <c r="B55" s="159" t="s">
        <v>2355</v>
      </c>
      <c r="C55" s="159" t="s">
        <v>929</v>
      </c>
      <c r="D55" s="159" t="s">
        <v>1209</v>
      </c>
      <c r="E55" s="159" t="s">
        <v>1210</v>
      </c>
      <c r="F55" s="159" t="s">
        <v>1165</v>
      </c>
      <c r="G55" s="159"/>
      <c r="H55" s="159" t="s">
        <v>1166</v>
      </c>
      <c r="I55" s="158" t="s">
        <v>419</v>
      </c>
      <c r="J55"/>
    </row>
    <row r="56" spans="1:10" s="14" customFormat="1" ht="15" customHeight="1">
      <c r="A56" s="160" t="s">
        <v>1167</v>
      </c>
      <c r="B56" s="161" t="s">
        <v>2356</v>
      </c>
      <c r="C56" s="161" t="s">
        <v>929</v>
      </c>
      <c r="D56" s="161" t="s">
        <v>967</v>
      </c>
      <c r="E56" s="161" t="s">
        <v>1541</v>
      </c>
      <c r="F56" s="161" t="s">
        <v>1165</v>
      </c>
      <c r="G56" s="161" t="s">
        <v>1222</v>
      </c>
      <c r="H56" s="161" t="s">
        <v>1166</v>
      </c>
      <c r="I56" s="160" t="s">
        <v>2357</v>
      </c>
      <c r="J56"/>
    </row>
    <row r="57" spans="1:9" ht="15" customHeight="1">
      <c r="A57" s="160" t="s">
        <v>1169</v>
      </c>
      <c r="B57" s="161" t="s">
        <v>2358</v>
      </c>
      <c r="C57" s="161" t="s">
        <v>929</v>
      </c>
      <c r="D57" s="161" t="s">
        <v>961</v>
      </c>
      <c r="E57" s="161" t="s">
        <v>962</v>
      </c>
      <c r="F57" s="161" t="s">
        <v>1165</v>
      </c>
      <c r="G57" s="161" t="s">
        <v>962</v>
      </c>
      <c r="H57" s="161" t="s">
        <v>1168</v>
      </c>
      <c r="I57" s="160" t="s">
        <v>2224</v>
      </c>
    </row>
    <row r="58" spans="1:9" ht="15" customHeight="1">
      <c r="A58" s="155"/>
      <c r="B58" s="156"/>
      <c r="C58" s="156"/>
      <c r="D58" s="156"/>
      <c r="E58" s="156"/>
      <c r="F58" s="156"/>
      <c r="G58" s="156"/>
      <c r="H58" s="156"/>
      <c r="I58" s="157"/>
    </row>
    <row r="59" spans="1:10" s="3" customFormat="1" ht="15" customHeight="1">
      <c r="A59" s="155"/>
      <c r="B59" s="156"/>
      <c r="C59" s="156"/>
      <c r="D59" s="156"/>
      <c r="E59" s="156"/>
      <c r="F59" s="156"/>
      <c r="G59" s="156"/>
      <c r="H59" s="162"/>
      <c r="I59" s="149" t="s">
        <v>2359</v>
      </c>
      <c r="J59"/>
    </row>
    <row r="60" spans="1:10" s="14" customFormat="1" ht="15" customHeight="1">
      <c r="A60" s="158" t="s">
        <v>1164</v>
      </c>
      <c r="B60" s="159" t="s">
        <v>2360</v>
      </c>
      <c r="C60" s="159" t="s">
        <v>928</v>
      </c>
      <c r="D60" s="159" t="s">
        <v>1500</v>
      </c>
      <c r="E60" s="159" t="s">
        <v>1407</v>
      </c>
      <c r="F60" s="159" t="s">
        <v>1165</v>
      </c>
      <c r="G60" s="159" t="s">
        <v>1260</v>
      </c>
      <c r="H60" s="159" t="s">
        <v>999</v>
      </c>
      <c r="I60" s="158" t="s">
        <v>488</v>
      </c>
      <c r="J60"/>
    </row>
    <row r="61" spans="1:10" s="14" customFormat="1" ht="15" customHeight="1">
      <c r="A61" s="160" t="s">
        <v>1167</v>
      </c>
      <c r="B61" s="161" t="s">
        <v>2361</v>
      </c>
      <c r="C61" s="161" t="s">
        <v>928</v>
      </c>
      <c r="D61" s="161" t="s">
        <v>1477</v>
      </c>
      <c r="E61" s="161" t="s">
        <v>1478</v>
      </c>
      <c r="F61" s="161" t="s">
        <v>1165</v>
      </c>
      <c r="G61" s="161"/>
      <c r="H61" s="161" t="s">
        <v>1545</v>
      </c>
      <c r="I61" s="160" t="s">
        <v>2362</v>
      </c>
      <c r="J61"/>
    </row>
    <row r="62" spans="1:9" ht="15" customHeight="1">
      <c r="A62" s="160" t="s">
        <v>1169</v>
      </c>
      <c r="B62" s="161" t="s">
        <v>2363</v>
      </c>
      <c r="C62" s="161" t="s">
        <v>928</v>
      </c>
      <c r="D62" s="161" t="s">
        <v>991</v>
      </c>
      <c r="E62" s="161" t="s">
        <v>1543</v>
      </c>
      <c r="F62" s="161" t="s">
        <v>1165</v>
      </c>
      <c r="G62" s="161" t="s">
        <v>992</v>
      </c>
      <c r="H62" s="161" t="s">
        <v>993</v>
      </c>
      <c r="I62" s="160" t="s">
        <v>2364</v>
      </c>
    </row>
    <row r="63" spans="1:9" ht="15" customHeight="1">
      <c r="A63" s="155"/>
      <c r="B63" s="156"/>
      <c r="C63" s="156"/>
      <c r="D63" s="156"/>
      <c r="E63" s="156"/>
      <c r="F63" s="156"/>
      <c r="G63" s="156"/>
      <c r="H63" s="156"/>
      <c r="I63" s="157"/>
    </row>
    <row r="64" spans="1:10" s="3" customFormat="1" ht="15" customHeight="1">
      <c r="A64" s="155"/>
      <c r="B64" s="156"/>
      <c r="C64" s="156"/>
      <c r="D64" s="156"/>
      <c r="E64" s="156"/>
      <c r="F64" s="156"/>
      <c r="G64" s="156"/>
      <c r="H64" s="162"/>
      <c r="I64" s="149" t="s">
        <v>2365</v>
      </c>
      <c r="J64"/>
    </row>
    <row r="65" spans="1:10" s="14" customFormat="1" ht="15" customHeight="1">
      <c r="A65" s="158" t="s">
        <v>1164</v>
      </c>
      <c r="B65" s="159" t="s">
        <v>2366</v>
      </c>
      <c r="C65" s="159" t="s">
        <v>1113</v>
      </c>
      <c r="D65" s="159" t="s">
        <v>1114</v>
      </c>
      <c r="E65" s="159" t="s">
        <v>1115</v>
      </c>
      <c r="F65" s="159" t="s">
        <v>1165</v>
      </c>
      <c r="G65" s="159" t="s">
        <v>1116</v>
      </c>
      <c r="H65" s="159" t="s">
        <v>1117</v>
      </c>
      <c r="I65" s="158" t="s">
        <v>620</v>
      </c>
      <c r="J65"/>
    </row>
    <row r="66" spans="1:10" s="14" customFormat="1" ht="15" customHeight="1">
      <c r="A66" s="160"/>
      <c r="B66" s="161"/>
      <c r="C66" s="161"/>
      <c r="D66" s="161"/>
      <c r="E66" s="161"/>
      <c r="F66" s="161"/>
      <c r="G66" s="161"/>
      <c r="H66" s="161"/>
      <c r="I66" s="160"/>
      <c r="J66"/>
    </row>
    <row r="67" spans="1:9" ht="15" customHeight="1">
      <c r="A67" s="160"/>
      <c r="B67" s="161"/>
      <c r="C67" s="161"/>
      <c r="D67" s="161"/>
      <c r="E67" s="161"/>
      <c r="F67" s="161"/>
      <c r="G67" s="161"/>
      <c r="H67" s="161"/>
      <c r="I67" s="160"/>
    </row>
  </sheetData>
  <sheetProtection/>
  <mergeCells count="3">
    <mergeCell ref="A2:I2"/>
    <mergeCell ref="A3:I3"/>
    <mergeCell ref="A4:I4"/>
  </mergeCells>
  <printOptions/>
  <pageMargins left="0.984251968503937" right="0" top="0" bottom="0" header="0" footer="0"/>
  <pageSetup horizontalDpi="600" verticalDpi="600" orientation="landscape" paperSize="9" r:id="rId1"/>
  <rowBreaks count="1" manualBreakCount="1">
    <brk id="3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K15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37" sqref="D37"/>
    </sheetView>
  </sheetViews>
  <sheetFormatPr defaultColWidth="9.140625" defaultRowHeight="12.75"/>
  <cols>
    <col min="1" max="1" width="7.28125" style="11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2.57421875" style="0" customWidth="1"/>
    <col min="8" max="8" width="9.421875" style="0" customWidth="1"/>
    <col min="9" max="9" width="12.28125" style="0" customWidth="1"/>
    <col min="10" max="10" width="3.00390625" style="0" customWidth="1"/>
  </cols>
  <sheetData>
    <row r="1" ht="6.75" customHeight="1">
      <c r="E1" s="16"/>
    </row>
    <row r="2" ht="15.75">
      <c r="E2" s="1" t="str">
        <f>Startlist!$F2</f>
        <v>Lääne-Eesti rahvaralli 2023</v>
      </c>
    </row>
    <row r="3" ht="15">
      <c r="E3" s="16" t="str">
        <f>Startlist!$F3</f>
        <v>20.05.2023</v>
      </c>
    </row>
    <row r="4" ht="15">
      <c r="E4" s="16" t="str">
        <f>Startlist!$F4</f>
        <v>Läänemaa</v>
      </c>
    </row>
    <row r="5" ht="15">
      <c r="A5" s="10" t="s">
        <v>919</v>
      </c>
    </row>
    <row r="6" spans="1:9" ht="12.75">
      <c r="A6" s="213" t="s">
        <v>1128</v>
      </c>
      <c r="B6" s="58" t="s">
        <v>937</v>
      </c>
      <c r="C6" s="59" t="s">
        <v>938</v>
      </c>
      <c r="D6" s="60" t="s">
        <v>939</v>
      </c>
      <c r="E6" s="60" t="s">
        <v>941</v>
      </c>
      <c r="F6" s="59" t="s">
        <v>1131</v>
      </c>
      <c r="G6" s="59" t="s">
        <v>1132</v>
      </c>
      <c r="H6" s="61" t="s">
        <v>1129</v>
      </c>
      <c r="I6" s="62" t="s">
        <v>1130</v>
      </c>
    </row>
    <row r="7" spans="1:11" ht="14.25" customHeight="1" hidden="1">
      <c r="A7" s="214"/>
      <c r="B7" s="176"/>
      <c r="C7" s="177"/>
      <c r="D7" s="177"/>
      <c r="E7" s="177"/>
      <c r="F7" s="178"/>
      <c r="G7" s="178"/>
      <c r="H7" s="179"/>
      <c r="I7" s="180"/>
      <c r="J7" s="57"/>
      <c r="K7" s="14"/>
    </row>
    <row r="8" spans="1:11" ht="14.25" customHeight="1" hidden="1">
      <c r="A8" s="214"/>
      <c r="B8" s="176"/>
      <c r="C8" s="177"/>
      <c r="D8" s="177"/>
      <c r="E8" s="177"/>
      <c r="F8" s="178"/>
      <c r="G8" s="178"/>
      <c r="H8" s="179"/>
      <c r="I8" s="180"/>
      <c r="J8" s="57"/>
      <c r="K8" s="14"/>
    </row>
    <row r="9" spans="1:11" ht="14.25" customHeight="1" hidden="1">
      <c r="A9" s="214"/>
      <c r="B9" s="176"/>
      <c r="C9" s="177"/>
      <c r="D9" s="177"/>
      <c r="E9" s="177"/>
      <c r="F9" s="178"/>
      <c r="G9" s="178"/>
      <c r="H9" s="179"/>
      <c r="I9" s="180"/>
      <c r="J9" s="57"/>
      <c r="K9" s="14"/>
    </row>
    <row r="10" spans="1:11" ht="14.25" customHeight="1" hidden="1">
      <c r="A10" s="214"/>
      <c r="B10" s="176"/>
      <c r="C10" s="177"/>
      <c r="D10" s="177"/>
      <c r="E10" s="177"/>
      <c r="F10" s="178"/>
      <c r="G10" s="178"/>
      <c r="H10" s="179"/>
      <c r="I10" s="180"/>
      <c r="J10" s="57"/>
      <c r="K10" s="14"/>
    </row>
    <row r="11" spans="1:11" ht="14.25" customHeight="1" hidden="1">
      <c r="A11" s="214"/>
      <c r="B11" s="176"/>
      <c r="C11" s="177"/>
      <c r="D11" s="177"/>
      <c r="E11" s="177"/>
      <c r="F11" s="178"/>
      <c r="G11" s="178"/>
      <c r="H11" s="179"/>
      <c r="I11" s="180"/>
      <c r="J11" s="57"/>
      <c r="K11" s="14"/>
    </row>
    <row r="12" spans="1:11" ht="14.25" customHeight="1" hidden="1">
      <c r="A12" s="214"/>
      <c r="B12" s="176"/>
      <c r="C12" s="177"/>
      <c r="D12" s="177"/>
      <c r="E12" s="177"/>
      <c r="F12" s="210"/>
      <c r="G12" s="210"/>
      <c r="H12" s="211"/>
      <c r="I12" s="212"/>
      <c r="J12" s="57"/>
      <c r="K12" s="14"/>
    </row>
    <row r="13" spans="1:11" ht="14.25" customHeight="1" hidden="1">
      <c r="A13" s="214"/>
      <c r="B13" s="176"/>
      <c r="C13" s="177"/>
      <c r="D13" s="177"/>
      <c r="E13" s="177"/>
      <c r="F13" s="178"/>
      <c r="G13" s="178"/>
      <c r="H13" s="179"/>
      <c r="I13" s="180"/>
      <c r="J13" s="57"/>
      <c r="K13" s="14"/>
    </row>
    <row r="14" spans="1:11" ht="14.25" customHeight="1" hidden="1">
      <c r="A14" s="214"/>
      <c r="B14" s="176"/>
      <c r="C14" s="177"/>
      <c r="D14" s="177"/>
      <c r="E14" s="177"/>
      <c r="F14" s="178"/>
      <c r="G14" s="178"/>
      <c r="H14" s="179"/>
      <c r="I14" s="180"/>
      <c r="J14" s="57"/>
      <c r="K14" s="14"/>
    </row>
    <row r="15" spans="1:11" ht="14.25" customHeight="1" hidden="1">
      <c r="A15" s="214"/>
      <c r="B15" s="176"/>
      <c r="C15" s="177"/>
      <c r="D15" s="177"/>
      <c r="E15" s="177"/>
      <c r="F15" s="178"/>
      <c r="G15" s="178"/>
      <c r="H15" s="179"/>
      <c r="I15" s="180"/>
      <c r="J15" s="57"/>
      <c r="K15" s="14"/>
    </row>
    <row r="16" spans="1:11" ht="14.25" customHeight="1" hidden="1">
      <c r="A16" s="214"/>
      <c r="B16" s="176"/>
      <c r="C16" s="177"/>
      <c r="D16" s="177"/>
      <c r="E16" s="177"/>
      <c r="F16" s="178"/>
      <c r="G16" s="178"/>
      <c r="H16" s="179"/>
      <c r="I16" s="180"/>
      <c r="J16" s="57"/>
      <c r="K16" s="14"/>
    </row>
    <row r="17" spans="1:11" ht="14.25" customHeight="1">
      <c r="A17" s="214" t="s">
        <v>2721</v>
      </c>
      <c r="B17" s="176" t="s">
        <v>929</v>
      </c>
      <c r="C17" s="177" t="s">
        <v>946</v>
      </c>
      <c r="D17" s="177" t="s">
        <v>947</v>
      </c>
      <c r="E17" s="177" t="s">
        <v>1168</v>
      </c>
      <c r="F17" s="178" t="s">
        <v>2722</v>
      </c>
      <c r="G17" s="178" t="s">
        <v>2723</v>
      </c>
      <c r="H17" s="179" t="s">
        <v>2682</v>
      </c>
      <c r="I17" s="180" t="s">
        <v>2682</v>
      </c>
      <c r="J17" s="57"/>
      <c r="K17" s="14"/>
    </row>
    <row r="18" spans="1:11" ht="14.25" customHeight="1">
      <c r="A18" s="214" t="s">
        <v>2420</v>
      </c>
      <c r="B18" s="176" t="s">
        <v>929</v>
      </c>
      <c r="C18" s="177" t="s">
        <v>948</v>
      </c>
      <c r="D18" s="177" t="s">
        <v>949</v>
      </c>
      <c r="E18" s="177" t="s">
        <v>951</v>
      </c>
      <c r="F18" s="178" t="s">
        <v>2421</v>
      </c>
      <c r="G18" s="178" t="s">
        <v>2422</v>
      </c>
      <c r="H18" s="179" t="s">
        <v>1768</v>
      </c>
      <c r="I18" s="180" t="s">
        <v>1768</v>
      </c>
      <c r="J18" s="57"/>
      <c r="K18" s="14"/>
    </row>
    <row r="19" spans="1:11" ht="14.25" customHeight="1">
      <c r="A19" s="214" t="s">
        <v>2423</v>
      </c>
      <c r="B19" s="176" t="s">
        <v>925</v>
      </c>
      <c r="C19" s="177" t="s">
        <v>1441</v>
      </c>
      <c r="D19" s="177" t="s">
        <v>1442</v>
      </c>
      <c r="E19" s="177" t="s">
        <v>973</v>
      </c>
      <c r="F19" s="178" t="s">
        <v>2424</v>
      </c>
      <c r="G19" s="178" t="s">
        <v>2425</v>
      </c>
      <c r="H19" s="179" t="s">
        <v>1779</v>
      </c>
      <c r="I19" s="180" t="s">
        <v>1779</v>
      </c>
      <c r="J19" s="57"/>
      <c r="K19" s="14"/>
    </row>
    <row r="20" spans="1:11" ht="14.25" customHeight="1">
      <c r="A20" s="214" t="s">
        <v>170</v>
      </c>
      <c r="B20" s="176" t="s">
        <v>904</v>
      </c>
      <c r="C20" s="177" t="s">
        <v>1460</v>
      </c>
      <c r="D20" s="177" t="s">
        <v>1461</v>
      </c>
      <c r="E20" s="177" t="s">
        <v>975</v>
      </c>
      <c r="F20" s="178" t="s">
        <v>171</v>
      </c>
      <c r="G20" s="178" t="s">
        <v>2425</v>
      </c>
      <c r="H20" s="179" t="s">
        <v>1779</v>
      </c>
      <c r="I20" s="180" t="s">
        <v>1779</v>
      </c>
      <c r="J20" s="57"/>
      <c r="K20" s="14"/>
    </row>
    <row r="21" spans="1:11" ht="14.25" customHeight="1">
      <c r="A21" s="214" t="s">
        <v>172</v>
      </c>
      <c r="B21" s="176" t="s">
        <v>903</v>
      </c>
      <c r="C21" s="177" t="s">
        <v>1157</v>
      </c>
      <c r="D21" s="177" t="s">
        <v>1314</v>
      </c>
      <c r="E21" s="177" t="s">
        <v>1424</v>
      </c>
      <c r="F21" s="178" t="s">
        <v>171</v>
      </c>
      <c r="G21" s="178" t="s">
        <v>2425</v>
      </c>
      <c r="H21" s="179" t="s">
        <v>1779</v>
      </c>
      <c r="I21" s="180" t="s">
        <v>1779</v>
      </c>
      <c r="J21" s="57"/>
      <c r="K21" s="14"/>
    </row>
    <row r="22" spans="1:11" ht="14.25" customHeight="1">
      <c r="A22" s="214" t="s">
        <v>173</v>
      </c>
      <c r="B22" s="176" t="s">
        <v>906</v>
      </c>
      <c r="C22" s="177" t="s">
        <v>1471</v>
      </c>
      <c r="D22" s="177" t="s">
        <v>1472</v>
      </c>
      <c r="E22" s="177" t="s">
        <v>1053</v>
      </c>
      <c r="F22" s="178" t="s">
        <v>171</v>
      </c>
      <c r="G22" s="178" t="s">
        <v>2425</v>
      </c>
      <c r="H22" s="179" t="s">
        <v>1779</v>
      </c>
      <c r="I22" s="180" t="s">
        <v>1779</v>
      </c>
      <c r="J22" s="57"/>
      <c r="K22" s="14"/>
    </row>
    <row r="23" spans="1:11" ht="14.25" customHeight="1">
      <c r="A23" s="214" t="s">
        <v>2274</v>
      </c>
      <c r="B23" s="176" t="s">
        <v>1113</v>
      </c>
      <c r="C23" s="177" t="s">
        <v>1114</v>
      </c>
      <c r="D23" s="177" t="s">
        <v>1115</v>
      </c>
      <c r="E23" s="177" t="s">
        <v>1117</v>
      </c>
      <c r="F23" s="178" t="s">
        <v>2275</v>
      </c>
      <c r="G23" s="178" t="s">
        <v>2276</v>
      </c>
      <c r="H23" s="179" t="s">
        <v>1779</v>
      </c>
      <c r="I23" s="180" t="s">
        <v>1779</v>
      </c>
      <c r="J23" s="57"/>
      <c r="K23" s="14"/>
    </row>
    <row r="24" spans="1:11" ht="14.25" customHeight="1">
      <c r="A24" s="230"/>
      <c r="B24" s="221"/>
      <c r="C24" s="222"/>
      <c r="D24" s="222"/>
      <c r="E24" s="222"/>
      <c r="F24" s="223"/>
      <c r="G24" s="223"/>
      <c r="H24" s="224"/>
      <c r="I24" s="230"/>
      <c r="J24" s="238"/>
      <c r="K24" s="14"/>
    </row>
    <row r="25" spans="1:11" ht="14.25" customHeight="1">
      <c r="A25" s="81"/>
      <c r="B25" s="70"/>
      <c r="C25" s="71"/>
      <c r="D25" s="71"/>
      <c r="E25" s="71"/>
      <c r="F25" s="72"/>
      <c r="G25" s="72"/>
      <c r="H25" s="73"/>
      <c r="I25" s="81"/>
      <c r="J25" s="57"/>
      <c r="K25" s="14"/>
    </row>
    <row r="26" spans="1:11" ht="14.25" customHeight="1">
      <c r="A26" s="81"/>
      <c r="B26" s="70"/>
      <c r="C26" s="71"/>
      <c r="D26" s="71"/>
      <c r="E26" s="71"/>
      <c r="F26" s="72"/>
      <c r="G26" s="72"/>
      <c r="H26" s="73"/>
      <c r="I26" s="81"/>
      <c r="J26" s="57"/>
      <c r="K26" s="14"/>
    </row>
    <row r="27" spans="1:11" ht="14.25" customHeight="1">
      <c r="A27" s="81"/>
      <c r="B27" s="70"/>
      <c r="C27" s="71"/>
      <c r="D27" s="71"/>
      <c r="E27" s="71"/>
      <c r="F27" s="72"/>
      <c r="G27" s="72"/>
      <c r="H27" s="73"/>
      <c r="I27" s="81"/>
      <c r="J27" s="57"/>
      <c r="K27" s="14"/>
    </row>
    <row r="28" spans="1:11" ht="14.25" customHeight="1">
      <c r="A28" s="81"/>
      <c r="B28" s="70"/>
      <c r="C28" s="71"/>
      <c r="D28" s="71"/>
      <c r="E28" s="71"/>
      <c r="F28" s="72"/>
      <c r="G28" s="72"/>
      <c r="H28" s="73"/>
      <c r="I28" s="81"/>
      <c r="J28" s="57"/>
      <c r="K28" s="14"/>
    </row>
    <row r="29" spans="1:11" ht="14.25" customHeight="1">
      <c r="A29" s="81"/>
      <c r="B29" s="70"/>
      <c r="C29" s="71"/>
      <c r="D29" s="71"/>
      <c r="E29" s="71"/>
      <c r="F29" s="72"/>
      <c r="G29" s="72"/>
      <c r="H29" s="73"/>
      <c r="I29" s="81"/>
      <c r="J29" s="57"/>
      <c r="K29" s="14"/>
    </row>
    <row r="30" spans="1:11" ht="14.25" customHeight="1">
      <c r="A30" s="81"/>
      <c r="B30" s="70"/>
      <c r="C30" s="71"/>
      <c r="D30" s="71"/>
      <c r="E30" s="71"/>
      <c r="F30" s="72"/>
      <c r="G30" s="72"/>
      <c r="H30" s="73"/>
      <c r="I30" s="81"/>
      <c r="J30" s="57"/>
      <c r="K30" s="14"/>
    </row>
    <row r="31" spans="1:11" ht="14.25" customHeight="1">
      <c r="A31" s="81"/>
      <c r="B31" s="70"/>
      <c r="C31" s="71"/>
      <c r="D31" s="71"/>
      <c r="E31" s="71"/>
      <c r="F31" s="72"/>
      <c r="G31" s="72"/>
      <c r="H31" s="73"/>
      <c r="I31" s="81"/>
      <c r="J31" s="57"/>
      <c r="K31" s="14"/>
    </row>
    <row r="32" spans="1:11" ht="14.25" customHeight="1">
      <c r="A32" s="81"/>
      <c r="B32" s="70"/>
      <c r="C32" s="71"/>
      <c r="D32" s="71"/>
      <c r="E32" s="71"/>
      <c r="F32" s="72"/>
      <c r="G32" s="72"/>
      <c r="H32" s="73"/>
      <c r="I32" s="81"/>
      <c r="J32" s="57"/>
      <c r="K32" s="14"/>
    </row>
    <row r="33" spans="1:11" ht="14.25" customHeight="1">
      <c r="A33" s="81"/>
      <c r="B33" s="70"/>
      <c r="C33" s="71"/>
      <c r="D33" s="71"/>
      <c r="E33" s="71"/>
      <c r="F33" s="72"/>
      <c r="G33" s="72"/>
      <c r="H33" s="73"/>
      <c r="I33" s="81"/>
      <c r="J33" s="57"/>
      <c r="K33" s="14"/>
    </row>
    <row r="34" spans="1:11" ht="14.25" customHeight="1">
      <c r="A34" s="81"/>
      <c r="B34" s="70"/>
      <c r="C34" s="71"/>
      <c r="D34" s="71"/>
      <c r="E34" s="71"/>
      <c r="F34" s="72"/>
      <c r="G34" s="72"/>
      <c r="H34" s="73"/>
      <c r="I34" s="81"/>
      <c r="J34" s="57"/>
      <c r="K34" s="14"/>
    </row>
    <row r="35" spans="1:11" ht="14.25" customHeight="1">
      <c r="A35" s="81"/>
      <c r="B35" s="70"/>
      <c r="C35" s="71"/>
      <c r="D35" s="71"/>
      <c r="E35" s="71"/>
      <c r="F35" s="72"/>
      <c r="G35" s="72"/>
      <c r="H35" s="73"/>
      <c r="I35" s="81"/>
      <c r="J35" s="57"/>
      <c r="K35" s="14"/>
    </row>
    <row r="36" spans="1:11" ht="14.25" customHeight="1">
      <c r="A36" s="81"/>
      <c r="B36" s="70"/>
      <c r="C36" s="71"/>
      <c r="D36" s="71"/>
      <c r="E36" s="71"/>
      <c r="F36" s="72"/>
      <c r="G36" s="72"/>
      <c r="H36" s="73"/>
      <c r="I36" s="81"/>
      <c r="J36" s="57"/>
      <c r="K36" s="14"/>
    </row>
    <row r="37" spans="1:11" ht="14.25" customHeight="1">
      <c r="A37" s="81"/>
      <c r="B37" s="70"/>
      <c r="C37" s="71"/>
      <c r="D37" s="71"/>
      <c r="E37" s="71"/>
      <c r="F37" s="72"/>
      <c r="G37" s="72"/>
      <c r="H37" s="73"/>
      <c r="I37" s="81"/>
      <c r="J37" s="57"/>
      <c r="K37" s="14"/>
    </row>
    <row r="38" spans="1:11" ht="14.25" customHeight="1">
      <c r="A38" s="81"/>
      <c r="B38" s="70"/>
      <c r="C38" s="71"/>
      <c r="D38" s="71"/>
      <c r="E38" s="71"/>
      <c r="F38" s="72"/>
      <c r="G38" s="72"/>
      <c r="H38" s="73"/>
      <c r="I38" s="81"/>
      <c r="J38" s="57"/>
      <c r="K38" s="14"/>
    </row>
    <row r="39" spans="1:11" ht="14.25" customHeight="1">
      <c r="A39" s="81"/>
      <c r="B39" s="70"/>
      <c r="C39" s="71"/>
      <c r="D39" s="71"/>
      <c r="E39" s="71"/>
      <c r="F39" s="72"/>
      <c r="G39" s="72"/>
      <c r="H39" s="73"/>
      <c r="I39" s="81"/>
      <c r="J39" s="57"/>
      <c r="K39" s="14"/>
    </row>
    <row r="40" spans="1:11" ht="14.25" customHeight="1">
      <c r="A40" s="81"/>
      <c r="B40" s="70"/>
      <c r="C40" s="71"/>
      <c r="D40" s="71"/>
      <c r="E40" s="71"/>
      <c r="F40" s="72"/>
      <c r="G40" s="72"/>
      <c r="H40" s="73"/>
      <c r="I40" s="81"/>
      <c r="J40" s="57"/>
      <c r="K40" s="14"/>
    </row>
    <row r="41" spans="1:11" ht="14.25" customHeight="1">
      <c r="A41" s="81"/>
      <c r="B41" s="70"/>
      <c r="C41" s="71"/>
      <c r="D41" s="71"/>
      <c r="E41" s="71"/>
      <c r="F41" s="72"/>
      <c r="G41" s="72"/>
      <c r="H41" s="73"/>
      <c r="I41" s="81"/>
      <c r="J41" s="57"/>
      <c r="K41" s="14"/>
    </row>
    <row r="42" spans="1:11" ht="14.25" customHeight="1">
      <c r="A42" s="81"/>
      <c r="B42" s="70"/>
      <c r="C42" s="71"/>
      <c r="D42" s="71"/>
      <c r="E42" s="71"/>
      <c r="F42" s="72"/>
      <c r="G42" s="72"/>
      <c r="H42" s="73"/>
      <c r="I42" s="81"/>
      <c r="J42" s="57"/>
      <c r="K42" s="14"/>
    </row>
    <row r="43" spans="1:11" ht="14.25" customHeight="1">
      <c r="A43" s="81"/>
      <c r="B43" s="70"/>
      <c r="C43" s="71"/>
      <c r="D43" s="71"/>
      <c r="E43" s="71"/>
      <c r="F43" s="72"/>
      <c r="G43" s="72"/>
      <c r="H43" s="73"/>
      <c r="I43" s="81"/>
      <c r="J43" s="57"/>
      <c r="K43" s="14"/>
    </row>
    <row r="44" spans="1:11" ht="14.25" customHeight="1">
      <c r="A44" s="81"/>
      <c r="B44" s="70"/>
      <c r="C44" s="71"/>
      <c r="D44" s="71"/>
      <c r="E44" s="71"/>
      <c r="F44" s="72"/>
      <c r="G44" s="72"/>
      <c r="H44" s="73"/>
      <c r="I44" s="81"/>
      <c r="J44" s="57"/>
      <c r="K44" s="14"/>
    </row>
    <row r="45" spans="1:11" ht="14.25" customHeight="1">
      <c r="A45" s="81"/>
      <c r="B45" s="70"/>
      <c r="C45" s="71"/>
      <c r="D45" s="71"/>
      <c r="E45" s="71"/>
      <c r="F45" s="72"/>
      <c r="G45" s="72"/>
      <c r="H45" s="73"/>
      <c r="I45" s="81"/>
      <c r="J45" s="57"/>
      <c r="K45" s="14"/>
    </row>
    <row r="46" spans="1:11" ht="14.25" customHeight="1">
      <c r="A46" s="81"/>
      <c r="B46" s="70"/>
      <c r="C46" s="71"/>
      <c r="D46" s="71"/>
      <c r="E46" s="71"/>
      <c r="F46" s="72"/>
      <c r="G46" s="72"/>
      <c r="H46" s="73"/>
      <c r="I46" s="81"/>
      <c r="J46" s="57"/>
      <c r="K46" s="14"/>
    </row>
    <row r="47" spans="1:11" ht="14.25" customHeight="1">
      <c r="A47" s="81"/>
      <c r="B47" s="70"/>
      <c r="C47" s="71"/>
      <c r="D47" s="71"/>
      <c r="E47" s="71"/>
      <c r="F47" s="72"/>
      <c r="G47" s="72"/>
      <c r="H47" s="73"/>
      <c r="I47" s="81"/>
      <c r="J47" s="57"/>
      <c r="K47" s="14"/>
    </row>
    <row r="48" spans="1:11" ht="14.25" customHeight="1">
      <c r="A48" s="81"/>
      <c r="B48" s="70"/>
      <c r="C48" s="71"/>
      <c r="D48" s="71"/>
      <c r="E48" s="71"/>
      <c r="F48" s="72"/>
      <c r="G48" s="72"/>
      <c r="H48" s="73"/>
      <c r="I48" s="81"/>
      <c r="J48" s="57"/>
      <c r="K48" s="14"/>
    </row>
    <row r="49" spans="1:11" ht="14.25" customHeight="1">
      <c r="A49" s="81"/>
      <c r="B49" s="70"/>
      <c r="C49" s="71"/>
      <c r="D49" s="71"/>
      <c r="E49" s="71"/>
      <c r="F49" s="72"/>
      <c r="G49" s="72"/>
      <c r="H49" s="73"/>
      <c r="I49" s="81"/>
      <c r="J49" s="57"/>
      <c r="K49" s="14"/>
    </row>
    <row r="50" spans="1:11" ht="14.25" customHeight="1">
      <c r="A50" s="81"/>
      <c r="B50" s="70"/>
      <c r="C50" s="71"/>
      <c r="D50" s="71"/>
      <c r="E50" s="71"/>
      <c r="F50" s="72"/>
      <c r="G50" s="72"/>
      <c r="H50" s="73"/>
      <c r="I50" s="81"/>
      <c r="J50" s="57"/>
      <c r="K50" s="14"/>
    </row>
    <row r="51" spans="1:11" ht="14.25" customHeight="1">
      <c r="A51" s="81"/>
      <c r="B51" s="70"/>
      <c r="C51" s="71"/>
      <c r="D51" s="71"/>
      <c r="E51" s="71"/>
      <c r="F51" s="72"/>
      <c r="G51" s="72"/>
      <c r="H51" s="73"/>
      <c r="I51" s="81"/>
      <c r="J51" s="57"/>
      <c r="K51" s="14"/>
    </row>
    <row r="52" spans="1:11" ht="14.25" customHeight="1">
      <c r="A52" s="81"/>
      <c r="B52" s="70"/>
      <c r="C52" s="71"/>
      <c r="D52" s="71"/>
      <c r="E52" s="71"/>
      <c r="F52" s="72"/>
      <c r="G52" s="72"/>
      <c r="H52" s="73"/>
      <c r="I52" s="81"/>
      <c r="J52" s="57"/>
      <c r="K52" s="14"/>
    </row>
    <row r="53" spans="1:11" ht="14.25" customHeight="1">
      <c r="A53" s="81"/>
      <c r="B53" s="70"/>
      <c r="C53" s="71"/>
      <c r="D53" s="71"/>
      <c r="E53" s="71"/>
      <c r="F53" s="72"/>
      <c r="G53" s="72"/>
      <c r="H53" s="73"/>
      <c r="I53" s="81"/>
      <c r="J53" s="57"/>
      <c r="K53" s="14"/>
    </row>
    <row r="54" spans="1:11" ht="14.25" customHeight="1">
      <c r="A54" s="81"/>
      <c r="B54" s="70"/>
      <c r="C54" s="71"/>
      <c r="D54" s="71"/>
      <c r="E54" s="71"/>
      <c r="F54" s="72"/>
      <c r="G54" s="72"/>
      <c r="H54" s="73"/>
      <c r="I54" s="81"/>
      <c r="J54" s="57"/>
      <c r="K54" s="14"/>
    </row>
    <row r="55" spans="1:11" ht="14.25" customHeight="1">
      <c r="A55" s="81"/>
      <c r="B55" s="70"/>
      <c r="C55" s="71"/>
      <c r="D55" s="71"/>
      <c r="E55" s="71"/>
      <c r="F55" s="72"/>
      <c r="G55" s="72"/>
      <c r="H55" s="73"/>
      <c r="I55" s="81"/>
      <c r="J55" s="57"/>
      <c r="K55" s="14"/>
    </row>
    <row r="56" spans="1:11" ht="14.25" customHeight="1">
      <c r="A56" s="81"/>
      <c r="B56" s="70"/>
      <c r="C56" s="71"/>
      <c r="D56" s="71"/>
      <c r="E56" s="71"/>
      <c r="F56" s="72"/>
      <c r="G56" s="72"/>
      <c r="H56" s="73"/>
      <c r="I56" s="81"/>
      <c r="J56" s="57"/>
      <c r="K56" s="14"/>
    </row>
    <row r="57" spans="1:11" ht="14.25" customHeight="1">
      <c r="A57" s="81"/>
      <c r="B57" s="70"/>
      <c r="C57" s="71"/>
      <c r="D57" s="71"/>
      <c r="E57" s="71"/>
      <c r="F57" s="72"/>
      <c r="G57" s="72"/>
      <c r="H57" s="73"/>
      <c r="I57" s="81"/>
      <c r="J57" s="57"/>
      <c r="K57" s="14"/>
    </row>
    <row r="58" spans="1:11" ht="14.25" customHeight="1">
      <c r="A58" s="81"/>
      <c r="B58" s="70"/>
      <c r="C58" s="71"/>
      <c r="D58" s="71"/>
      <c r="E58" s="71"/>
      <c r="F58" s="72"/>
      <c r="G58" s="72"/>
      <c r="H58" s="73"/>
      <c r="I58" s="81"/>
      <c r="J58" s="57"/>
      <c r="K58" s="14"/>
    </row>
    <row r="59" spans="1:11" ht="14.25" customHeight="1">
      <c r="A59" s="81"/>
      <c r="B59" s="70"/>
      <c r="C59" s="71"/>
      <c r="D59" s="71"/>
      <c r="E59" s="71"/>
      <c r="F59" s="72"/>
      <c r="G59" s="72"/>
      <c r="H59" s="73"/>
      <c r="I59" s="81"/>
      <c r="J59" s="57"/>
      <c r="K59" s="14"/>
    </row>
    <row r="60" spans="1:11" ht="14.25" customHeight="1">
      <c r="A60" s="81"/>
      <c r="B60" s="70"/>
      <c r="C60" s="71"/>
      <c r="D60" s="71"/>
      <c r="E60" s="71"/>
      <c r="F60" s="72"/>
      <c r="G60" s="72"/>
      <c r="H60" s="73"/>
      <c r="I60" s="81"/>
      <c r="J60" s="57"/>
      <c r="K60" s="14"/>
    </row>
    <row r="61" spans="1:11" ht="14.25" customHeight="1">
      <c r="A61" s="81"/>
      <c r="B61" s="70"/>
      <c r="C61" s="71"/>
      <c r="D61" s="71"/>
      <c r="E61" s="71"/>
      <c r="F61" s="72"/>
      <c r="G61" s="72"/>
      <c r="H61" s="73"/>
      <c r="I61" s="81"/>
      <c r="J61" s="57"/>
      <c r="K61" s="14"/>
    </row>
    <row r="62" spans="1:11" ht="14.25" customHeight="1">
      <c r="A62" s="81"/>
      <c r="B62" s="70"/>
      <c r="C62" s="71"/>
      <c r="D62" s="71"/>
      <c r="E62" s="71"/>
      <c r="F62" s="72"/>
      <c r="G62" s="72"/>
      <c r="H62" s="73"/>
      <c r="I62" s="81"/>
      <c r="J62" s="57"/>
      <c r="K62" s="14"/>
    </row>
    <row r="63" spans="1:11" ht="14.25" customHeight="1">
      <c r="A63" s="81"/>
      <c r="B63" s="70"/>
      <c r="C63" s="71"/>
      <c r="D63" s="71"/>
      <c r="E63" s="71"/>
      <c r="F63" s="72"/>
      <c r="G63" s="72"/>
      <c r="H63" s="73"/>
      <c r="I63" s="81"/>
      <c r="J63" s="57"/>
      <c r="K63" s="14"/>
    </row>
    <row r="64" spans="1:11" ht="14.25" customHeight="1">
      <c r="A64" s="81"/>
      <c r="B64" s="70"/>
      <c r="C64" s="71"/>
      <c r="D64" s="71"/>
      <c r="E64" s="71"/>
      <c r="F64" s="72"/>
      <c r="G64" s="72"/>
      <c r="H64" s="73"/>
      <c r="I64" s="81"/>
      <c r="J64" s="57"/>
      <c r="K64" s="14"/>
    </row>
    <row r="65" spans="1:11" ht="14.25" customHeight="1">
      <c r="A65" s="81"/>
      <c r="B65" s="70"/>
      <c r="C65" s="71"/>
      <c r="D65" s="71"/>
      <c r="E65" s="71"/>
      <c r="F65" s="72"/>
      <c r="G65" s="72"/>
      <c r="H65" s="73"/>
      <c r="I65" s="81"/>
      <c r="J65" s="57"/>
      <c r="K65" s="14"/>
    </row>
    <row r="66" spans="1:11" ht="14.25" customHeight="1">
      <c r="A66" s="81"/>
      <c r="B66" s="70"/>
      <c r="C66" s="71"/>
      <c r="D66" s="71"/>
      <c r="E66" s="71"/>
      <c r="F66" s="72"/>
      <c r="G66" s="72"/>
      <c r="H66" s="73"/>
      <c r="I66" s="81"/>
      <c r="J66" s="57"/>
      <c r="K66" s="14"/>
    </row>
    <row r="67" spans="1:11" ht="14.25" customHeight="1">
      <c r="A67" s="81"/>
      <c r="B67" s="70"/>
      <c r="C67" s="71"/>
      <c r="D67" s="71"/>
      <c r="E67" s="71"/>
      <c r="F67" s="72"/>
      <c r="G67" s="72"/>
      <c r="H67" s="73"/>
      <c r="I67" s="81"/>
      <c r="J67" s="57"/>
      <c r="K67" s="14"/>
    </row>
    <row r="68" spans="1:11" ht="14.25" customHeight="1">
      <c r="A68" s="81"/>
      <c r="B68" s="70"/>
      <c r="C68" s="71"/>
      <c r="D68" s="71"/>
      <c r="E68" s="71"/>
      <c r="F68" s="72"/>
      <c r="G68" s="72"/>
      <c r="H68" s="73"/>
      <c r="I68" s="81"/>
      <c r="J68" s="57"/>
      <c r="K68" s="14"/>
    </row>
    <row r="69" spans="1:11" ht="14.25" customHeight="1">
      <c r="A69" s="81"/>
      <c r="B69" s="70"/>
      <c r="C69" s="71"/>
      <c r="D69" s="71"/>
      <c r="E69" s="71"/>
      <c r="F69" s="72"/>
      <c r="G69" s="72"/>
      <c r="H69" s="73"/>
      <c r="I69" s="81"/>
      <c r="J69" s="57"/>
      <c r="K69" s="14"/>
    </row>
    <row r="70" spans="1:11" ht="14.25" customHeight="1">
      <c r="A70" s="81"/>
      <c r="B70" s="70"/>
      <c r="C70" s="71"/>
      <c r="D70" s="71"/>
      <c r="E70" s="71"/>
      <c r="F70" s="72"/>
      <c r="G70" s="72"/>
      <c r="H70" s="73"/>
      <c r="I70" s="81"/>
      <c r="J70" s="57"/>
      <c r="K70" s="14"/>
    </row>
    <row r="71" spans="1:11" ht="14.25" customHeight="1">
      <c r="A71" s="81"/>
      <c r="B71" s="70"/>
      <c r="C71" s="71"/>
      <c r="D71" s="71"/>
      <c r="E71" s="71"/>
      <c r="F71" s="72"/>
      <c r="G71" s="72"/>
      <c r="H71" s="73"/>
      <c r="I71" s="81"/>
      <c r="J71" s="57"/>
      <c r="K71" s="14"/>
    </row>
    <row r="72" spans="1:11" ht="14.25" customHeight="1">
      <c r="A72" s="81"/>
      <c r="B72" s="70"/>
      <c r="C72" s="71"/>
      <c r="D72" s="71"/>
      <c r="E72" s="71"/>
      <c r="F72" s="72"/>
      <c r="G72" s="72"/>
      <c r="H72" s="73"/>
      <c r="I72" s="81"/>
      <c r="J72" s="57"/>
      <c r="K72" s="14"/>
    </row>
    <row r="73" spans="1:11" ht="14.25" customHeight="1">
      <c r="A73" s="81"/>
      <c r="B73" s="70"/>
      <c r="C73" s="71"/>
      <c r="D73" s="71"/>
      <c r="E73" s="71"/>
      <c r="F73" s="72"/>
      <c r="G73" s="72"/>
      <c r="H73" s="73"/>
      <c r="I73" s="81"/>
      <c r="J73" s="57"/>
      <c r="K73" s="14"/>
    </row>
    <row r="74" spans="1:11" ht="14.25" customHeight="1">
      <c r="A74" s="81"/>
      <c r="B74" s="70"/>
      <c r="C74" s="71"/>
      <c r="D74" s="71"/>
      <c r="E74" s="71"/>
      <c r="F74" s="72"/>
      <c r="G74" s="72"/>
      <c r="H74" s="73"/>
      <c r="I74" s="81"/>
      <c r="J74" s="57"/>
      <c r="K74" s="14"/>
    </row>
    <row r="75" spans="1:11" ht="14.25" customHeight="1">
      <c r="A75" s="81"/>
      <c r="B75" s="70"/>
      <c r="C75" s="71"/>
      <c r="D75" s="71"/>
      <c r="E75" s="71"/>
      <c r="F75" s="72"/>
      <c r="G75" s="72"/>
      <c r="H75" s="73"/>
      <c r="I75" s="81"/>
      <c r="J75" s="57"/>
      <c r="K75" s="14"/>
    </row>
    <row r="76" spans="1:11" ht="14.25" customHeight="1">
      <c r="A76" s="81"/>
      <c r="B76" s="70"/>
      <c r="C76" s="71"/>
      <c r="D76" s="71"/>
      <c r="E76" s="71"/>
      <c r="F76" s="72"/>
      <c r="G76" s="72"/>
      <c r="H76" s="73"/>
      <c r="I76" s="81"/>
      <c r="J76" s="57"/>
      <c r="K76" s="14"/>
    </row>
    <row r="77" spans="1:11" ht="14.25" customHeight="1">
      <c r="A77" s="81"/>
      <c r="B77" s="70"/>
      <c r="C77" s="71"/>
      <c r="D77" s="71"/>
      <c r="E77" s="71"/>
      <c r="F77" s="72"/>
      <c r="G77" s="72"/>
      <c r="H77" s="73"/>
      <c r="I77" s="81"/>
      <c r="J77" s="57"/>
      <c r="K77" s="14"/>
    </row>
    <row r="78" spans="1:11" ht="14.25" customHeight="1">
      <c r="A78" s="81"/>
      <c r="B78" s="70"/>
      <c r="C78" s="71"/>
      <c r="D78" s="71"/>
      <c r="E78" s="71"/>
      <c r="F78" s="72"/>
      <c r="G78" s="72"/>
      <c r="H78" s="73"/>
      <c r="I78" s="81"/>
      <c r="J78" s="57"/>
      <c r="K78" s="14"/>
    </row>
    <row r="79" spans="1:11" ht="14.25" customHeight="1">
      <c r="A79" s="81"/>
      <c r="B79" s="70"/>
      <c r="C79" s="71"/>
      <c r="D79" s="71"/>
      <c r="E79" s="71"/>
      <c r="F79" s="72"/>
      <c r="G79" s="72"/>
      <c r="H79" s="73"/>
      <c r="I79" s="81"/>
      <c r="J79" s="57"/>
      <c r="K79" s="14"/>
    </row>
    <row r="80" spans="1:10" ht="14.25" customHeight="1">
      <c r="A80" s="82"/>
      <c r="B80" s="74"/>
      <c r="C80" s="75"/>
      <c r="D80" s="75"/>
      <c r="E80" s="75"/>
      <c r="F80" s="76"/>
      <c r="G80" s="76"/>
      <c r="H80" s="77"/>
      <c r="I80" s="82"/>
      <c r="J80" s="57"/>
    </row>
    <row r="81" spans="1:10" ht="14.25" customHeight="1">
      <c r="A81" s="82"/>
      <c r="B81" s="74"/>
      <c r="C81" s="75"/>
      <c r="D81" s="75"/>
      <c r="E81" s="75"/>
      <c r="F81" s="76"/>
      <c r="G81" s="76"/>
      <c r="H81" s="77"/>
      <c r="I81" s="82"/>
      <c r="J81" s="57"/>
    </row>
    <row r="82" spans="1:10" ht="14.25" customHeight="1">
      <c r="A82" s="82"/>
      <c r="B82" s="74"/>
      <c r="C82" s="75"/>
      <c r="D82" s="75"/>
      <c r="E82" s="75"/>
      <c r="F82" s="76"/>
      <c r="G82" s="76"/>
      <c r="H82" s="77"/>
      <c r="I82" s="82"/>
      <c r="J82" s="57"/>
    </row>
    <row r="83" spans="1:10" ht="14.25" customHeight="1">
      <c r="A83" s="82"/>
      <c r="B83" s="74"/>
      <c r="C83" s="75"/>
      <c r="D83" s="75"/>
      <c r="E83" s="75"/>
      <c r="F83" s="76"/>
      <c r="G83" s="76"/>
      <c r="H83" s="77"/>
      <c r="I83" s="82"/>
      <c r="J83" s="57"/>
    </row>
    <row r="84" spans="1:10" ht="14.25" customHeight="1">
      <c r="A84" s="82"/>
      <c r="B84" s="74"/>
      <c r="C84" s="75"/>
      <c r="D84" s="75"/>
      <c r="E84" s="75"/>
      <c r="F84" s="76"/>
      <c r="G84" s="76"/>
      <c r="H84" s="77"/>
      <c r="I84" s="82"/>
      <c r="J84" s="57"/>
    </row>
    <row r="85" spans="1:10" ht="14.25" customHeight="1">
      <c r="A85" s="82"/>
      <c r="B85" s="74"/>
      <c r="C85" s="75"/>
      <c r="D85" s="75"/>
      <c r="E85" s="75"/>
      <c r="F85" s="76"/>
      <c r="G85" s="76"/>
      <c r="H85" s="77"/>
      <c r="I85" s="82"/>
      <c r="J85" s="57"/>
    </row>
    <row r="86" spans="1:10" ht="14.25" customHeight="1">
      <c r="A86" s="82"/>
      <c r="B86" s="74"/>
      <c r="C86" s="75"/>
      <c r="D86" s="75"/>
      <c r="E86" s="75"/>
      <c r="F86" s="76"/>
      <c r="G86" s="76"/>
      <c r="H86" s="77"/>
      <c r="I86" s="82"/>
      <c r="J86" s="57"/>
    </row>
    <row r="87" spans="1:10" ht="14.25" customHeight="1">
      <c r="A87" s="82"/>
      <c r="B87" s="74"/>
      <c r="C87" s="75"/>
      <c r="D87" s="75"/>
      <c r="E87" s="75"/>
      <c r="F87" s="76"/>
      <c r="G87" s="76"/>
      <c r="H87" s="77"/>
      <c r="I87" s="82"/>
      <c r="J87" s="57"/>
    </row>
    <row r="88" spans="1:10" ht="14.25" customHeight="1">
      <c r="A88" s="82"/>
      <c r="B88" s="74"/>
      <c r="C88" s="75"/>
      <c r="D88" s="75"/>
      <c r="E88" s="75"/>
      <c r="F88" s="76"/>
      <c r="G88" s="76"/>
      <c r="H88" s="77"/>
      <c r="I88" s="82"/>
      <c r="J88" s="57"/>
    </row>
    <row r="89" spans="1:10" ht="14.25" customHeight="1">
      <c r="A89" s="82"/>
      <c r="B89" s="74"/>
      <c r="C89" s="75"/>
      <c r="D89" s="75"/>
      <c r="E89" s="75"/>
      <c r="F89" s="76"/>
      <c r="G89" s="76"/>
      <c r="H89" s="77"/>
      <c r="I89" s="82"/>
      <c r="J89" s="57"/>
    </row>
    <row r="90" spans="1:10" ht="14.25" customHeight="1">
      <c r="A90" s="82"/>
      <c r="B90" s="74"/>
      <c r="C90" s="75"/>
      <c r="D90" s="75"/>
      <c r="E90" s="75"/>
      <c r="F90" s="76"/>
      <c r="G90" s="76"/>
      <c r="H90" s="77"/>
      <c r="I90" s="82"/>
      <c r="J90" s="57"/>
    </row>
    <row r="91" spans="1:10" ht="14.25" customHeight="1">
      <c r="A91" s="82"/>
      <c r="B91" s="74"/>
      <c r="C91" s="75"/>
      <c r="D91" s="75"/>
      <c r="E91" s="75"/>
      <c r="F91" s="76"/>
      <c r="G91" s="76"/>
      <c r="H91" s="77"/>
      <c r="I91" s="82"/>
      <c r="J91" s="57"/>
    </row>
    <row r="92" spans="1:10" ht="14.25" customHeight="1">
      <c r="A92" s="82"/>
      <c r="B92" s="74"/>
      <c r="C92" s="75"/>
      <c r="D92" s="75"/>
      <c r="E92" s="75"/>
      <c r="F92" s="76"/>
      <c r="G92" s="76"/>
      <c r="H92" s="77"/>
      <c r="I92" s="82"/>
      <c r="J92" s="57"/>
    </row>
    <row r="93" spans="1:10" ht="14.25" customHeight="1">
      <c r="A93" s="82"/>
      <c r="B93" s="74"/>
      <c r="C93" s="75"/>
      <c r="D93" s="75"/>
      <c r="E93" s="75"/>
      <c r="F93" s="76"/>
      <c r="G93" s="76"/>
      <c r="H93" s="77"/>
      <c r="I93" s="82"/>
      <c r="J93" s="57"/>
    </row>
    <row r="94" spans="1:10" ht="14.25" customHeight="1">
      <c r="A94" s="82"/>
      <c r="B94" s="74"/>
      <c r="C94" s="75"/>
      <c r="D94" s="75"/>
      <c r="E94" s="75"/>
      <c r="F94" s="76"/>
      <c r="G94" s="76"/>
      <c r="H94" s="77"/>
      <c r="I94" s="82"/>
      <c r="J94" s="57"/>
    </row>
    <row r="95" spans="1:10" ht="14.25" customHeight="1">
      <c r="A95" s="82"/>
      <c r="B95" s="74"/>
      <c r="C95" s="75"/>
      <c r="D95" s="75"/>
      <c r="E95" s="75"/>
      <c r="F95" s="76"/>
      <c r="G95" s="76"/>
      <c r="H95" s="77"/>
      <c r="I95" s="82"/>
      <c r="J95" s="57"/>
    </row>
    <row r="96" spans="1:10" ht="14.25" customHeight="1">
      <c r="A96" s="82"/>
      <c r="B96" s="74"/>
      <c r="C96" s="75"/>
      <c r="D96" s="75"/>
      <c r="E96" s="75"/>
      <c r="F96" s="76"/>
      <c r="G96" s="76"/>
      <c r="H96" s="77"/>
      <c r="I96" s="82"/>
      <c r="J96" s="57"/>
    </row>
    <row r="97" spans="1:10" ht="14.25" customHeight="1">
      <c r="A97" s="82"/>
      <c r="B97" s="74"/>
      <c r="C97" s="75"/>
      <c r="D97" s="75"/>
      <c r="E97" s="75"/>
      <c r="F97" s="76"/>
      <c r="G97" s="76"/>
      <c r="H97" s="77"/>
      <c r="I97" s="82"/>
      <c r="J97" s="57"/>
    </row>
    <row r="98" spans="1:10" ht="14.25" customHeight="1">
      <c r="A98" s="82"/>
      <c r="B98" s="74"/>
      <c r="C98" s="75"/>
      <c r="D98" s="75"/>
      <c r="E98" s="75"/>
      <c r="F98" s="76"/>
      <c r="G98" s="76"/>
      <c r="H98" s="77"/>
      <c r="I98" s="82"/>
      <c r="J98" s="57"/>
    </row>
    <row r="99" spans="1:10" ht="14.25" customHeight="1">
      <c r="A99" s="82"/>
      <c r="B99" s="74"/>
      <c r="C99" s="75"/>
      <c r="D99" s="75"/>
      <c r="E99" s="75"/>
      <c r="F99" s="76"/>
      <c r="G99" s="76"/>
      <c r="H99" s="77"/>
      <c r="I99" s="82"/>
      <c r="J99" s="57"/>
    </row>
    <row r="100" spans="1:10" ht="14.25" customHeight="1">
      <c r="A100" s="82"/>
      <c r="B100" s="74"/>
      <c r="C100" s="75"/>
      <c r="D100" s="75"/>
      <c r="E100" s="75"/>
      <c r="F100" s="76"/>
      <c r="G100" s="76"/>
      <c r="H100" s="77"/>
      <c r="I100" s="82"/>
      <c r="J100" s="57"/>
    </row>
    <row r="101" spans="1:10" ht="14.25" customHeight="1">
      <c r="A101" s="82"/>
      <c r="B101" s="74"/>
      <c r="C101" s="75"/>
      <c r="D101" s="75"/>
      <c r="E101" s="75"/>
      <c r="F101" s="76"/>
      <c r="G101" s="76"/>
      <c r="H101" s="77"/>
      <c r="I101" s="82"/>
      <c r="J101" s="57"/>
    </row>
    <row r="102" spans="1:10" ht="14.25" customHeight="1">
      <c r="A102" s="82"/>
      <c r="B102" s="74"/>
      <c r="C102" s="75"/>
      <c r="D102" s="75"/>
      <c r="E102" s="75"/>
      <c r="F102" s="76"/>
      <c r="G102" s="76"/>
      <c r="H102" s="77"/>
      <c r="I102" s="82"/>
      <c r="J102" s="57"/>
    </row>
    <row r="103" spans="1:10" ht="14.25" customHeight="1">
      <c r="A103" s="82"/>
      <c r="B103" s="74"/>
      <c r="C103" s="75"/>
      <c r="D103" s="75"/>
      <c r="E103" s="75"/>
      <c r="F103" s="76"/>
      <c r="G103" s="76"/>
      <c r="H103" s="77"/>
      <c r="I103" s="82"/>
      <c r="J103" s="57"/>
    </row>
    <row r="104" spans="1:10" ht="14.25" customHeight="1">
      <c r="A104" s="82"/>
      <c r="B104" s="74"/>
      <c r="C104" s="75"/>
      <c r="D104" s="75"/>
      <c r="E104" s="75"/>
      <c r="F104" s="76"/>
      <c r="G104" s="76"/>
      <c r="H104" s="77"/>
      <c r="I104" s="82"/>
      <c r="J104" s="57"/>
    </row>
    <row r="105" spans="1:10" ht="14.25" customHeight="1">
      <c r="A105" s="82"/>
      <c r="B105" s="74"/>
      <c r="C105" s="75"/>
      <c r="D105" s="75"/>
      <c r="E105" s="75"/>
      <c r="F105" s="76"/>
      <c r="G105" s="76"/>
      <c r="H105" s="77"/>
      <c r="I105" s="82"/>
      <c r="J105" s="57"/>
    </row>
    <row r="106" spans="1:10" ht="14.25" customHeight="1">
      <c r="A106" s="82"/>
      <c r="B106" s="74"/>
      <c r="C106" s="75"/>
      <c r="D106" s="75"/>
      <c r="E106" s="75"/>
      <c r="F106" s="76"/>
      <c r="G106" s="76"/>
      <c r="H106" s="77"/>
      <c r="I106" s="82"/>
      <c r="J106" s="57"/>
    </row>
    <row r="107" spans="1:10" ht="14.25" customHeight="1">
      <c r="A107" s="82"/>
      <c r="B107" s="74"/>
      <c r="C107" s="75"/>
      <c r="D107" s="75"/>
      <c r="E107" s="75"/>
      <c r="F107" s="76"/>
      <c r="G107" s="76"/>
      <c r="H107" s="77"/>
      <c r="I107" s="82"/>
      <c r="J107" s="57"/>
    </row>
    <row r="108" spans="1:10" ht="14.25" customHeight="1">
      <c r="A108" s="82"/>
      <c r="B108" s="74"/>
      <c r="C108" s="75"/>
      <c r="D108" s="75"/>
      <c r="E108" s="75"/>
      <c r="F108" s="76"/>
      <c r="G108" s="76"/>
      <c r="H108" s="77"/>
      <c r="I108" s="82"/>
      <c r="J108" s="57"/>
    </row>
    <row r="109" spans="1:10" ht="14.25" customHeight="1">
      <c r="A109" s="82"/>
      <c r="B109" s="74"/>
      <c r="C109" s="75"/>
      <c r="D109" s="75"/>
      <c r="E109" s="75"/>
      <c r="F109" s="76"/>
      <c r="G109" s="76"/>
      <c r="H109" s="77"/>
      <c r="I109" s="82"/>
      <c r="J109" s="57"/>
    </row>
    <row r="110" spans="1:10" ht="14.25" customHeight="1">
      <c r="A110" s="82"/>
      <c r="B110" s="74"/>
      <c r="C110" s="75"/>
      <c r="D110" s="75"/>
      <c r="E110" s="75"/>
      <c r="F110" s="76"/>
      <c r="G110" s="76"/>
      <c r="H110" s="77"/>
      <c r="I110" s="82"/>
      <c r="J110" s="57"/>
    </row>
    <row r="111" spans="1:10" ht="14.25" customHeight="1">
      <c r="A111" s="82"/>
      <c r="B111" s="74"/>
      <c r="C111" s="75"/>
      <c r="D111" s="75"/>
      <c r="E111" s="75"/>
      <c r="F111" s="76"/>
      <c r="G111" s="76"/>
      <c r="H111" s="77"/>
      <c r="I111" s="82"/>
      <c r="J111" s="57"/>
    </row>
    <row r="112" spans="1:10" ht="14.25" customHeight="1">
      <c r="A112" s="82"/>
      <c r="B112" s="74"/>
      <c r="C112" s="75"/>
      <c r="D112" s="75"/>
      <c r="E112" s="75"/>
      <c r="F112" s="76"/>
      <c r="G112" s="76"/>
      <c r="H112" s="77"/>
      <c r="I112" s="82"/>
      <c r="J112" s="57"/>
    </row>
    <row r="113" spans="1:10" ht="14.25" customHeight="1">
      <c r="A113" s="82"/>
      <c r="B113" s="74"/>
      <c r="C113" s="75"/>
      <c r="D113" s="75"/>
      <c r="E113" s="75"/>
      <c r="F113" s="76"/>
      <c r="G113" s="76"/>
      <c r="H113" s="77"/>
      <c r="I113" s="82"/>
      <c r="J113" s="57"/>
    </row>
    <row r="114" spans="1:10" ht="14.25" customHeight="1">
      <c r="A114" s="82"/>
      <c r="B114" s="74"/>
      <c r="C114" s="75"/>
      <c r="D114" s="75"/>
      <c r="E114" s="75"/>
      <c r="F114" s="76"/>
      <c r="G114" s="76"/>
      <c r="H114" s="77"/>
      <c r="I114" s="82"/>
      <c r="J114" s="57"/>
    </row>
    <row r="115" spans="1:10" ht="14.25" customHeight="1">
      <c r="A115" s="82"/>
      <c r="B115" s="74"/>
      <c r="C115" s="75"/>
      <c r="D115" s="75"/>
      <c r="E115" s="75"/>
      <c r="F115" s="76"/>
      <c r="G115" s="76"/>
      <c r="H115" s="77"/>
      <c r="I115" s="82"/>
      <c r="J115" s="57"/>
    </row>
    <row r="116" spans="1:10" ht="14.25" customHeight="1">
      <c r="A116" s="82"/>
      <c r="B116" s="74"/>
      <c r="C116" s="75"/>
      <c r="D116" s="75"/>
      <c r="E116" s="75"/>
      <c r="F116" s="76"/>
      <c r="G116" s="76"/>
      <c r="H116" s="77"/>
      <c r="I116" s="82"/>
      <c r="J116" s="57"/>
    </row>
    <row r="117" spans="1:10" ht="14.25" customHeight="1">
      <c r="A117" s="82"/>
      <c r="B117" s="74"/>
      <c r="C117" s="75"/>
      <c r="D117" s="75"/>
      <c r="E117" s="75"/>
      <c r="F117" s="76"/>
      <c r="G117" s="76"/>
      <c r="H117" s="77"/>
      <c r="I117" s="82"/>
      <c r="J117" s="57"/>
    </row>
    <row r="118" spans="1:10" ht="14.25" customHeight="1">
      <c r="A118" s="82"/>
      <c r="B118" s="74"/>
      <c r="C118" s="75"/>
      <c r="D118" s="75"/>
      <c r="E118" s="75"/>
      <c r="F118" s="76"/>
      <c r="G118" s="76"/>
      <c r="H118" s="77"/>
      <c r="I118" s="82"/>
      <c r="J118" s="57"/>
    </row>
    <row r="119" spans="1:10" ht="14.25" customHeight="1">
      <c r="A119" s="82"/>
      <c r="B119" s="74"/>
      <c r="C119" s="75"/>
      <c r="D119" s="75"/>
      <c r="E119" s="75"/>
      <c r="F119" s="76"/>
      <c r="G119" s="76"/>
      <c r="H119" s="77"/>
      <c r="I119" s="82"/>
      <c r="J119" s="57"/>
    </row>
    <row r="120" spans="1:11" ht="14.25" customHeight="1">
      <c r="A120" s="81"/>
      <c r="B120" s="70"/>
      <c r="C120" s="71"/>
      <c r="D120" s="71"/>
      <c r="E120" s="71"/>
      <c r="F120" s="83"/>
      <c r="G120" s="83"/>
      <c r="H120" s="73"/>
      <c r="I120" s="81"/>
      <c r="J120" s="57"/>
      <c r="K120" s="14"/>
    </row>
    <row r="121" spans="1:11" ht="14.25" customHeight="1">
      <c r="A121" s="81"/>
      <c r="B121" s="70"/>
      <c r="C121" s="71"/>
      <c r="D121" s="71"/>
      <c r="E121" s="71"/>
      <c r="F121" s="72"/>
      <c r="G121" s="72"/>
      <c r="H121" s="73"/>
      <c r="I121" s="81"/>
      <c r="J121" s="57"/>
      <c r="K121" s="14"/>
    </row>
    <row r="122" spans="1:10" ht="14.25" customHeight="1">
      <c r="A122" s="81"/>
      <c r="B122" s="70"/>
      <c r="C122" s="71"/>
      <c r="D122" s="71"/>
      <c r="E122" s="71"/>
      <c r="F122" s="72"/>
      <c r="G122" s="72"/>
      <c r="H122" s="73"/>
      <c r="I122" s="81"/>
      <c r="J122" s="57"/>
    </row>
    <row r="123" spans="1:11" ht="14.25" customHeight="1">
      <c r="A123" s="81"/>
      <c r="B123" s="70"/>
      <c r="C123" s="71"/>
      <c r="D123" s="71"/>
      <c r="E123" s="71"/>
      <c r="F123" s="72"/>
      <c r="G123" s="72"/>
      <c r="H123" s="73"/>
      <c r="I123" s="81"/>
      <c r="J123" s="57"/>
      <c r="K123" s="14"/>
    </row>
    <row r="124" spans="1:10" ht="14.25" customHeight="1">
      <c r="A124" s="81"/>
      <c r="B124" s="70"/>
      <c r="C124" s="71"/>
      <c r="D124" s="71"/>
      <c r="E124" s="71"/>
      <c r="F124" s="83"/>
      <c r="G124" s="83"/>
      <c r="H124" s="84"/>
      <c r="I124" s="81"/>
      <c r="J124" s="57"/>
    </row>
    <row r="125" spans="1:10" ht="14.25" customHeight="1">
      <c r="A125" s="81"/>
      <c r="B125" s="70"/>
      <c r="C125" s="71"/>
      <c r="D125" s="71"/>
      <c r="E125" s="71"/>
      <c r="F125" s="72"/>
      <c r="G125" s="72"/>
      <c r="H125" s="73"/>
      <c r="I125" s="81"/>
      <c r="J125" s="57"/>
    </row>
    <row r="126" spans="1:11" ht="14.25" customHeight="1">
      <c r="A126" s="81"/>
      <c r="B126" s="70"/>
      <c r="C126" s="71"/>
      <c r="D126" s="71"/>
      <c r="E126" s="71"/>
      <c r="F126" s="72"/>
      <c r="G126" s="72"/>
      <c r="H126" s="73"/>
      <c r="I126" s="81"/>
      <c r="J126" s="57"/>
      <c r="K126" s="14"/>
    </row>
    <row r="127" spans="1:10" ht="14.25" customHeight="1">
      <c r="A127" s="81"/>
      <c r="B127" s="70"/>
      <c r="C127" s="71"/>
      <c r="D127" s="71"/>
      <c r="E127" s="71"/>
      <c r="F127" s="83"/>
      <c r="G127" s="83"/>
      <c r="H127" s="84"/>
      <c r="I127" s="81"/>
      <c r="J127" s="57"/>
    </row>
    <row r="128" spans="1:10" ht="14.25" customHeight="1">
      <c r="A128" s="81"/>
      <c r="B128" s="70"/>
      <c r="C128" s="71"/>
      <c r="D128" s="71"/>
      <c r="E128" s="71"/>
      <c r="F128" s="72"/>
      <c r="G128" s="72"/>
      <c r="H128" s="73"/>
      <c r="I128" s="81"/>
      <c r="J128" s="57"/>
    </row>
    <row r="129" spans="1:10" ht="14.25" customHeight="1">
      <c r="A129" s="81"/>
      <c r="B129" s="70"/>
      <c r="C129" s="71"/>
      <c r="D129" s="71"/>
      <c r="E129" s="71"/>
      <c r="F129" s="72"/>
      <c r="G129" s="72"/>
      <c r="H129" s="73"/>
      <c r="I129" s="81"/>
      <c r="J129" s="57"/>
    </row>
    <row r="130" spans="1:10" ht="14.25" customHeight="1">
      <c r="A130" s="81"/>
      <c r="B130" s="70"/>
      <c r="C130" s="71"/>
      <c r="D130" s="71"/>
      <c r="E130" s="71"/>
      <c r="F130" s="72"/>
      <c r="G130" s="72"/>
      <c r="H130" s="73"/>
      <c r="I130" s="81"/>
      <c r="J130" s="57"/>
    </row>
    <row r="131" spans="1:10" ht="14.25" customHeight="1">
      <c r="A131" s="81"/>
      <c r="B131" s="70"/>
      <c r="C131" s="71"/>
      <c r="D131" s="71"/>
      <c r="E131" s="71"/>
      <c r="F131" s="72"/>
      <c r="G131" s="72"/>
      <c r="H131" s="73"/>
      <c r="I131" s="81"/>
      <c r="J131" s="57"/>
    </row>
    <row r="132" ht="15" customHeight="1"/>
    <row r="133" ht="15" customHeight="1"/>
    <row r="134" ht="15" customHeight="1"/>
    <row r="135" ht="15" customHeight="1"/>
    <row r="136" ht="15" customHeight="1"/>
    <row r="137" ht="15" customHeight="1">
      <c r="A137" s="215"/>
    </row>
    <row r="138" ht="15" customHeight="1">
      <c r="A138" s="215"/>
    </row>
    <row r="139" ht="15" customHeight="1">
      <c r="A139" s="215"/>
    </row>
    <row r="140" ht="15" customHeight="1">
      <c r="A140" s="215"/>
    </row>
    <row r="141" ht="15" customHeight="1">
      <c r="A141" s="215"/>
    </row>
    <row r="142" ht="15" customHeight="1">
      <c r="A142" s="215"/>
    </row>
    <row r="143" ht="15" customHeight="1">
      <c r="A143" s="215"/>
    </row>
    <row r="144" ht="15" customHeight="1">
      <c r="A144" s="215"/>
    </row>
    <row r="145" ht="15" customHeight="1">
      <c r="A145" s="215"/>
    </row>
    <row r="146" ht="15" customHeight="1">
      <c r="A146" s="215"/>
    </row>
    <row r="147" ht="15" customHeight="1">
      <c r="A147" s="215"/>
    </row>
    <row r="148" ht="15" customHeight="1">
      <c r="A148" s="215"/>
    </row>
    <row r="149" ht="15.75">
      <c r="A149" s="215"/>
    </row>
    <row r="150" ht="15.75">
      <c r="A150" s="215"/>
    </row>
    <row r="151" ht="15.75">
      <c r="A151" s="215"/>
    </row>
    <row r="152" ht="15.75">
      <c r="A152" s="215"/>
    </row>
    <row r="153" ht="15.75">
      <c r="A153" s="215"/>
    </row>
  </sheetData>
  <sheetProtection/>
  <autoFilter ref="A6:J123"/>
  <printOptions horizont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4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9.140625" defaultRowHeight="14.25" customHeight="1"/>
  <cols>
    <col min="1" max="1" width="7.140625" style="2" customWidth="1"/>
    <col min="2" max="2" width="7.00390625" style="2" customWidth="1"/>
    <col min="3" max="3" width="19.00390625" style="0" customWidth="1"/>
    <col min="4" max="4" width="20.8515625" style="0" customWidth="1"/>
    <col min="5" max="5" width="24.8515625" style="0" customWidth="1"/>
    <col min="6" max="8" width="6.8515625" style="2" customWidth="1"/>
    <col min="9" max="10" width="6.8515625" style="2" hidden="1" customWidth="1"/>
    <col min="11" max="11" width="8.8515625" style="9" customWidth="1"/>
  </cols>
  <sheetData>
    <row r="1" ht="14.25" customHeight="1">
      <c r="E1" s="16"/>
    </row>
    <row r="2" spans="1:11" ht="14.25" customHeight="1">
      <c r="A2" s="267" t="str">
        <f>Startlist!$F2</f>
        <v>Lääne-Eesti rahvaralli 2023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4.25" customHeight="1">
      <c r="A3" s="268" t="str">
        <f>Startlist!$F3</f>
        <v>20.05.2023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1" ht="14.25" customHeight="1">
      <c r="A4" s="268" t="str">
        <f>Startlist!$F4</f>
        <v>Läänemaa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</row>
    <row r="5" spans="1:11" ht="14.25" customHeight="1">
      <c r="A5" s="10" t="s">
        <v>918</v>
      </c>
      <c r="E5" s="16"/>
      <c r="F5" s="269" t="s">
        <v>924</v>
      </c>
      <c r="G5" s="270"/>
      <c r="H5" s="270"/>
      <c r="I5" s="270"/>
      <c r="J5" s="271"/>
      <c r="K5" s="272" t="s">
        <v>1130</v>
      </c>
    </row>
    <row r="6" spans="1:11" s="88" customFormat="1" ht="14.25" customHeight="1">
      <c r="A6" s="96" t="s">
        <v>1128</v>
      </c>
      <c r="B6" s="89" t="s">
        <v>937</v>
      </c>
      <c r="C6" s="90" t="s">
        <v>938</v>
      </c>
      <c r="D6" s="91" t="s">
        <v>939</v>
      </c>
      <c r="E6" s="91" t="s">
        <v>941</v>
      </c>
      <c r="F6" s="92">
        <v>1</v>
      </c>
      <c r="G6" s="92">
        <v>2</v>
      </c>
      <c r="H6" s="92">
        <v>3</v>
      </c>
      <c r="I6" s="92">
        <v>4</v>
      </c>
      <c r="J6" s="92">
        <v>5</v>
      </c>
      <c r="K6" s="273"/>
    </row>
    <row r="7" spans="1:11" s="88" customFormat="1" ht="14.25" customHeight="1">
      <c r="A7" s="86">
        <v>1</v>
      </c>
      <c r="B7" s="257" t="str">
        <f>VLOOKUP($A7,Startlist!$B:$H,2,FALSE)</f>
        <v>J16</v>
      </c>
      <c r="C7" s="170" t="str">
        <f>VLOOKUP($A7,Startlist!$B:$H,3,FALSE)</f>
        <v>Robin Roose</v>
      </c>
      <c r="D7" s="170" t="str">
        <f>VLOOKUP($A7,Startlist!$B:$H,4,FALSE)</f>
        <v>Kristjan Koik</v>
      </c>
      <c r="E7" s="170" t="str">
        <f>VLOOKUP($A7,Startlist!$B:$H,7,FALSE)</f>
        <v>Audi A3</v>
      </c>
      <c r="F7" s="87">
        <f>IF(SUMIF('Other Penalties Details'!$A:$A,$A7,'Other Penalties Details'!$B:$B)&gt;0,SUMIF('Other Penalties Details'!$A:$A,$A7,'Other Penalties Details'!$B:$B),"")</f>
        <v>20</v>
      </c>
      <c r="G7" s="87">
        <f>IF(SUMIF('Other Penalties Details'!$A:$A,$A7,'Other Penalties Details'!$C:$C)&gt;0,SUMIF('Other Penalties Details'!$A:$A,$A7,'Other Penalties Details'!$C:$C),"")</f>
        <v>90</v>
      </c>
      <c r="H7" s="87">
        <f>IF(SUMIF('Other Penalties Details'!$A:$A,$A7,'Other Penalties Details'!$D:$D)&gt;0,SUMIF('Other Penalties Details'!$A:$A,$A7,'Other Penalties Details'!$D:$D),"")</f>
        <v>30</v>
      </c>
      <c r="I7" s="87">
        <f>IF(SUMIF('Other Penalties Details'!$A:$A,$A7,'Other Penalties Details'!$E:$E)&gt;0,SUMIF('Other Penalties Details'!$A:$A,$A7,'Other Penalties Details'!$E:$E),"")</f>
      </c>
      <c r="J7" s="87">
        <f>IF(SUMIF('Other Penalties Details'!$A:$A,$A7,'Other Penalties Details'!$F:$F)&gt;0,SUMIF('Other Penalties Details'!$A:$A,$A7,'Other Penalties Details'!$F:$F),"")</f>
      </c>
      <c r="K7" s="86" t="str">
        <f>IF(SUM(F7:J7)=0,"",INT(SUM(F7:J7)/60)&amp;":"&amp;IF(SUM(F7:J7)=INT(SUM(F7:J7)/60)*60,"0","")&amp;SUM(F7:J7)-INT(SUM(F7:J7)/60)*60)</f>
        <v>2:20</v>
      </c>
    </row>
    <row r="8" spans="1:11" s="88" customFormat="1" ht="14.25" customHeight="1">
      <c r="A8" s="259">
        <v>2</v>
      </c>
      <c r="B8" s="169" t="str">
        <f>VLOOKUP($A8,Startlist!$B:$H,2,FALSE)</f>
        <v>J16</v>
      </c>
      <c r="C8" s="170" t="str">
        <f>VLOOKUP($A8,Startlist!$B:$H,3,FALSE)</f>
        <v>Grete Mia Koha</v>
      </c>
      <c r="D8" s="170" t="str">
        <f>VLOOKUP($A8,Startlist!$B:$H,4,FALSE)</f>
        <v>Raino Verliin</v>
      </c>
      <c r="E8" s="170" t="str">
        <f>VLOOKUP($A8,Startlist!$B:$H,7,FALSE)</f>
        <v>Ford Fiesta R1</v>
      </c>
      <c r="F8" s="87">
        <f>IF(SUMIF('Other Penalties Details'!$A:$A,$A8,'Other Penalties Details'!$B:$B)&gt;0,SUMIF('Other Penalties Details'!$A:$A,$A8,'Other Penalties Details'!$B:$B),"")</f>
        <v>60</v>
      </c>
      <c r="G8" s="87">
        <f>IF(SUMIF('Other Penalties Details'!$A:$A,$A8,'Other Penalties Details'!$C:$C)&gt;0,SUMIF('Other Penalties Details'!$A:$A,$A8,'Other Penalties Details'!$C:$C),"")</f>
      </c>
      <c r="H8" s="87">
        <f>IF(SUMIF('Other Penalties Details'!$A:$A,$A8,'Other Penalties Details'!$D:$D)&gt;0,SUMIF('Other Penalties Details'!$A:$A,$A8,'Other Penalties Details'!$D:$D),"")</f>
      </c>
      <c r="I8" s="87">
        <f>IF(SUMIF('Other Penalties Details'!$A:$A,$A8,'Other Penalties Details'!$E:$E)&gt;0,SUMIF('Other Penalties Details'!$A:$A,$A8,'Other Penalties Details'!$E:$E),"")</f>
      </c>
      <c r="J8" s="87">
        <f>IF(SUMIF('Other Penalties Details'!$A:$A,$A8,'Other Penalties Details'!$F:$F)&gt;0,SUMIF('Other Penalties Details'!$A:$A,$A8,'Other Penalties Details'!$F:$F),"")</f>
      </c>
      <c r="K8" s="86" t="str">
        <f>IF(SUM(F8:J8)=0,"",INT(SUM(F8:J8)/60)&amp;":"&amp;IF(SUM(F8:J8)=INT(SUM(F8:J8)/60)*60,"0","")&amp;SUM(F8:J8)-INT(SUM(F8:J8)/60)*60)</f>
        <v>1:00</v>
      </c>
    </row>
    <row r="9" spans="1:11" s="88" customFormat="1" ht="14.25" customHeight="1">
      <c r="A9" s="86">
        <v>3</v>
      </c>
      <c r="B9" s="257" t="str">
        <f>VLOOKUP($A9,Startlist!$B:$H,2,FALSE)</f>
        <v>J16</v>
      </c>
      <c r="C9" s="170" t="str">
        <f>VLOOKUP($A9,Startlist!$B:$H,3,FALSE)</f>
        <v>Mattias Aivo Karik</v>
      </c>
      <c r="D9" s="170" t="str">
        <f>VLOOKUP($A9,Startlist!$B:$H,4,FALSE)</f>
        <v>Jaanus Hõbemägi</v>
      </c>
      <c r="E9" s="170" t="str">
        <f>VLOOKUP($A9,Startlist!$B:$H,7,FALSE)</f>
        <v>Toyota Yaris</v>
      </c>
      <c r="F9" s="87">
        <f>IF(SUMIF('Other Penalties Details'!$A:$A,$A9,'Other Penalties Details'!$B:$B)&gt;0,SUMIF('Other Penalties Details'!$A:$A,$A9,'Other Penalties Details'!$B:$B),"")</f>
        <v>10</v>
      </c>
      <c r="G9" s="87">
        <f>IF(SUMIF('Other Penalties Details'!$A:$A,$A9,'Other Penalties Details'!$C:$C)&gt;0,SUMIF('Other Penalties Details'!$A:$A,$A9,'Other Penalties Details'!$C:$C),"")</f>
        <v>20</v>
      </c>
      <c r="H9" s="87">
        <f>IF(SUMIF('Other Penalties Details'!$A:$A,$A9,'Other Penalties Details'!$D:$D)&gt;0,SUMIF('Other Penalties Details'!$A:$A,$A9,'Other Penalties Details'!$D:$D),"")</f>
      </c>
      <c r="I9" s="87">
        <f>IF(SUMIF('Other Penalties Details'!$A:$A,$A9,'Other Penalties Details'!$E:$E)&gt;0,SUMIF('Other Penalties Details'!$A:$A,$A9,'Other Penalties Details'!$E:$E),"")</f>
      </c>
      <c r="J9" s="87">
        <f>IF(SUMIF('Other Penalties Details'!$A:$A,$A9,'Other Penalties Details'!$F:$F)&gt;0,SUMIF('Other Penalties Details'!$A:$A,$A9,'Other Penalties Details'!$F:$F),"")</f>
      </c>
      <c r="K9" s="86" t="str">
        <f aca="true" t="shared" si="0" ref="K9:K69">IF(SUM(F9:J9)=0,"",INT(SUM(F9:J9)/60)&amp;":"&amp;IF(SUM(F9:J9)=INT(SUM(F9:J9)/60)*60,"0","")&amp;SUM(F9:J9)-INT(SUM(F9:J9)/60)*60)</f>
        <v>0:30</v>
      </c>
    </row>
    <row r="10" spans="1:11" s="88" customFormat="1" ht="14.25" customHeight="1">
      <c r="A10" s="258">
        <v>141</v>
      </c>
      <c r="B10" s="257" t="str">
        <f>VLOOKUP($A10,Startlist!$B:$H,2,FALSE)</f>
        <v>J16</v>
      </c>
      <c r="C10" s="170" t="str">
        <f>VLOOKUP($A10,Startlist!$B:$H,3,FALSE)</f>
        <v>Mattias Kõrge</v>
      </c>
      <c r="D10" s="170" t="str">
        <f>VLOOKUP($A10,Startlist!$B:$H,4,FALSE)</f>
        <v>Timmu Kõrge</v>
      </c>
      <c r="E10" s="170" t="str">
        <f>VLOOKUP($A10,Startlist!$B:$H,7,FALSE)</f>
        <v>Ford Fiesta</v>
      </c>
      <c r="F10" s="87">
        <f>IF(SUMIF('Other Penalties Details'!$A:$A,$A10,'Other Penalties Details'!$B:$B)&gt;0,SUMIF('Other Penalties Details'!$A:$A,$A10,'Other Penalties Details'!$B:$B),"")</f>
        <v>90</v>
      </c>
      <c r="G10" s="87">
        <f>IF(SUMIF('Other Penalties Details'!$A:$A,$A10,'Other Penalties Details'!$C:$C)&gt;0,SUMIF('Other Penalties Details'!$A:$A,$A10,'Other Penalties Details'!$C:$C),"")</f>
        <v>30</v>
      </c>
      <c r="H10" s="87">
        <f>IF(SUMIF('Other Penalties Details'!$A:$A,$A10,'Other Penalties Details'!$D:$D)&gt;0,SUMIF('Other Penalties Details'!$A:$A,$A10,'Other Penalties Details'!$D:$D),"")</f>
      </c>
      <c r="I10" s="87">
        <f>IF(SUMIF('Other Penalties Details'!$A:$A,$A10,'Other Penalties Details'!$E:$E)&gt;0,SUMIF('Other Penalties Details'!$A:$A,$A10,'Other Penalties Details'!$E:$E),"")</f>
      </c>
      <c r="J10" s="87">
        <f>IF(SUMIF('Other Penalties Details'!$A:$A,$A10,'Other Penalties Details'!$F:$F)&gt;0,SUMIF('Other Penalties Details'!$A:$A,$A10,'Other Penalties Details'!$F:$F),"")</f>
      </c>
      <c r="K10" s="86" t="str">
        <f t="shared" si="0"/>
        <v>2:00</v>
      </c>
    </row>
    <row r="11" spans="1:11" s="88" customFormat="1" ht="14.25" customHeight="1">
      <c r="A11" s="86">
        <v>4</v>
      </c>
      <c r="B11" s="257" t="str">
        <f>VLOOKUP($A11,Startlist!$B:$H,2,FALSE)</f>
        <v>J16</v>
      </c>
      <c r="C11" s="170" t="str">
        <f>VLOOKUP($A11,Startlist!$B:$H,3,FALSE)</f>
        <v>Mairo Tiks</v>
      </c>
      <c r="D11" s="170" t="str">
        <f>VLOOKUP($A11,Startlist!$B:$H,4,FALSE)</f>
        <v>Alo Lond</v>
      </c>
      <c r="E11" s="170" t="str">
        <f>VLOOKUP($A11,Startlist!$B:$H,7,FALSE)</f>
        <v>Honda Civic</v>
      </c>
      <c r="F11" s="87">
        <f>IF(SUMIF('Other Penalties Details'!$A:$A,$A11,'Other Penalties Details'!$B:$B)&gt;0,SUMIF('Other Penalties Details'!$A:$A,$A11,'Other Penalties Details'!$B:$B),"")</f>
        <v>30</v>
      </c>
      <c r="G11" s="87">
        <f>IF(SUMIF('Other Penalties Details'!$A:$A,$A11,'Other Penalties Details'!$C:$C)&gt;0,SUMIF('Other Penalties Details'!$A:$A,$A11,'Other Penalties Details'!$C:$C),"")</f>
        <v>20</v>
      </c>
      <c r="H11" s="87">
        <f>IF(SUMIF('Other Penalties Details'!$A:$A,$A11,'Other Penalties Details'!$D:$D)&gt;0,SUMIF('Other Penalties Details'!$A:$A,$A11,'Other Penalties Details'!$D:$D),"")</f>
        <v>10</v>
      </c>
      <c r="I11" s="87">
        <f>IF(SUMIF('Other Penalties Details'!$A:$A,$A11,'Other Penalties Details'!$E:$E)&gt;0,SUMIF('Other Penalties Details'!$A:$A,$A11,'Other Penalties Details'!$E:$E),"")</f>
      </c>
      <c r="J11" s="87">
        <f>IF(SUMIF('Other Penalties Details'!$A:$A,$A11,'Other Penalties Details'!$F:$F)&gt;0,SUMIF('Other Penalties Details'!$A:$A,$A11,'Other Penalties Details'!$F:$F),"")</f>
      </c>
      <c r="K11" s="86" t="str">
        <f t="shared" si="0"/>
        <v>1:00</v>
      </c>
    </row>
    <row r="12" spans="1:11" s="88" customFormat="1" ht="14.25" customHeight="1">
      <c r="A12" s="86">
        <v>6</v>
      </c>
      <c r="B12" s="257" t="str">
        <f>VLOOKUP($A12,Startlist!$B:$H,2,FALSE)</f>
        <v>J16</v>
      </c>
      <c r="C12" s="170" t="str">
        <f>VLOOKUP($A12,Startlist!$B:$H,3,FALSE)</f>
        <v>Trevon Aava</v>
      </c>
      <c r="D12" s="170" t="str">
        <f>VLOOKUP($A12,Startlist!$B:$H,4,FALSE)</f>
        <v>Urmo Aava</v>
      </c>
      <c r="E12" s="170" t="str">
        <f>VLOOKUP($A12,Startlist!$B:$H,7,FALSE)</f>
        <v>Toyota Yaris TS</v>
      </c>
      <c r="F12" s="87">
        <f>IF(SUMIF('Other Penalties Details'!$A:$A,$A12,'Other Penalties Details'!$B:$B)&gt;0,SUMIF('Other Penalties Details'!$A:$A,$A12,'Other Penalties Details'!$B:$B),"")</f>
        <v>10</v>
      </c>
      <c r="G12" s="87">
        <f>IF(SUMIF('Other Penalties Details'!$A:$A,$A12,'Other Penalties Details'!$C:$C)&gt;0,SUMIF('Other Penalties Details'!$A:$A,$A12,'Other Penalties Details'!$C:$C),"")</f>
        <v>40</v>
      </c>
      <c r="H12" s="87">
        <f>IF(SUMIF('Other Penalties Details'!$A:$A,$A12,'Other Penalties Details'!$D:$D)&gt;0,SUMIF('Other Penalties Details'!$A:$A,$A12,'Other Penalties Details'!$D:$D),"")</f>
        <v>60</v>
      </c>
      <c r="I12" s="87">
        <f>IF(SUMIF('Other Penalties Details'!$A:$A,$A12,'Other Penalties Details'!$E:$E)&gt;0,SUMIF('Other Penalties Details'!$A:$A,$A12,'Other Penalties Details'!$E:$E),"")</f>
      </c>
      <c r="J12" s="87">
        <f>IF(SUMIF('Other Penalties Details'!$A:$A,$A12,'Other Penalties Details'!$F:$F)&gt;0,SUMIF('Other Penalties Details'!$A:$A,$A12,'Other Penalties Details'!$F:$F),"")</f>
      </c>
      <c r="K12" s="86" t="str">
        <f t="shared" si="0"/>
        <v>1:50</v>
      </c>
    </row>
    <row r="13" spans="1:11" s="88" customFormat="1" ht="14.25" customHeight="1">
      <c r="A13" s="260">
        <v>7</v>
      </c>
      <c r="B13" s="257" t="str">
        <f>VLOOKUP($A13,Startlist!$B:$H,2,FALSE)</f>
        <v>J16</v>
      </c>
      <c r="C13" s="170" t="str">
        <f>VLOOKUP($A13,Startlist!$B:$H,3,FALSE)</f>
        <v>Ruudi Reinumägi</v>
      </c>
      <c r="D13" s="170" t="str">
        <f>VLOOKUP($A13,Startlist!$B:$H,4,FALSE)</f>
        <v>Ronald Reisin</v>
      </c>
      <c r="E13" s="170" t="str">
        <f>VLOOKUP($A13,Startlist!$B:$H,7,FALSE)</f>
        <v>Ford Fiesta</v>
      </c>
      <c r="F13" s="87">
        <f>IF(SUMIF('Other Penalties Details'!$A:$A,$A13,'Other Penalties Details'!$B:$B)&gt;0,SUMIF('Other Penalties Details'!$A:$A,$A13,'Other Penalties Details'!$B:$B),"")</f>
      </c>
      <c r="G13" s="87">
        <f>IF(SUMIF('Other Penalties Details'!$A:$A,$A13,'Other Penalties Details'!$C:$C)&gt;0,SUMIF('Other Penalties Details'!$A:$A,$A13,'Other Penalties Details'!$C:$C),"")</f>
        <v>10</v>
      </c>
      <c r="H13" s="87">
        <f>IF(SUMIF('Other Penalties Details'!$A:$A,$A13,'Other Penalties Details'!$D:$D)&gt;0,SUMIF('Other Penalties Details'!$A:$A,$A13,'Other Penalties Details'!$D:$D),"")</f>
      </c>
      <c r="I13" s="87">
        <f>IF(SUMIF('Other Penalties Details'!$A:$A,$A13,'Other Penalties Details'!$E:$E)&gt;0,SUMIF('Other Penalties Details'!$A:$A,$A13,'Other Penalties Details'!$E:$E),"")</f>
      </c>
      <c r="J13" s="87">
        <f>IF(SUMIF('Other Penalties Details'!$A:$A,$A13,'Other Penalties Details'!$F:$F)&gt;0,SUMIF('Other Penalties Details'!$A:$A,$A13,'Other Penalties Details'!$F:$F),"")</f>
      </c>
      <c r="K13" s="86" t="str">
        <f t="shared" si="0"/>
        <v>0:10</v>
      </c>
    </row>
    <row r="14" spans="1:11" s="88" customFormat="1" ht="14.25" customHeight="1">
      <c r="A14" s="86">
        <v>8</v>
      </c>
      <c r="B14" s="257" t="str">
        <f>VLOOKUP($A14,Startlist!$B:$H,2,FALSE)</f>
        <v>J18</v>
      </c>
      <c r="C14" s="170" t="str">
        <f>VLOOKUP($A14,Startlist!$B:$H,3,FALSE)</f>
        <v>Henri Ääremaa</v>
      </c>
      <c r="D14" s="170" t="str">
        <f>VLOOKUP($A14,Startlist!$B:$H,4,FALSE)</f>
        <v>Erkki Ääremaa</v>
      </c>
      <c r="E14" s="170" t="str">
        <f>VLOOKUP($A14,Startlist!$B:$H,7,FALSE)</f>
        <v>BMW 328</v>
      </c>
      <c r="F14" s="87">
        <f>IF(SUMIF('Other Penalties Details'!$A:$A,$A14,'Other Penalties Details'!$B:$B)&gt;0,SUMIF('Other Penalties Details'!$A:$A,$A14,'Other Penalties Details'!$B:$B),"")</f>
      </c>
      <c r="G14" s="87">
        <f>IF(SUMIF('Other Penalties Details'!$A:$A,$A14,'Other Penalties Details'!$C:$C)&gt;0,SUMIF('Other Penalties Details'!$A:$A,$A14,'Other Penalties Details'!$C:$C),"")</f>
        <v>10</v>
      </c>
      <c r="H14" s="87">
        <f>IF(SUMIF('Other Penalties Details'!$A:$A,$A14,'Other Penalties Details'!$D:$D)&gt;0,SUMIF('Other Penalties Details'!$A:$A,$A14,'Other Penalties Details'!$D:$D),"")</f>
      </c>
      <c r="I14" s="87">
        <f>IF(SUMIF('Other Penalties Details'!$A:$A,$A14,'Other Penalties Details'!$E:$E)&gt;0,SUMIF('Other Penalties Details'!$A:$A,$A14,'Other Penalties Details'!$E:$E),"")</f>
      </c>
      <c r="J14" s="87">
        <f>IF(SUMIF('Other Penalties Details'!$A:$A,$A14,'Other Penalties Details'!$F:$F)&gt;0,SUMIF('Other Penalties Details'!$A:$A,$A14,'Other Penalties Details'!$F:$F),"")</f>
      </c>
      <c r="K14" s="86" t="str">
        <f t="shared" si="0"/>
        <v>0:10</v>
      </c>
    </row>
    <row r="15" spans="1:11" s="88" customFormat="1" ht="14.25" customHeight="1">
      <c r="A15" s="258">
        <v>9</v>
      </c>
      <c r="B15" s="257" t="str">
        <f>VLOOKUP($A15,Startlist!$B:$H,2,FALSE)</f>
        <v>J16</v>
      </c>
      <c r="C15" s="170" t="str">
        <f>VLOOKUP($A15,Startlist!$B:$H,3,FALSE)</f>
        <v>Sander Mõik</v>
      </c>
      <c r="D15" s="170" t="str">
        <f>VLOOKUP($A15,Startlist!$B:$H,4,FALSE)</f>
        <v>Gert Virves</v>
      </c>
      <c r="E15" s="170" t="str">
        <f>VLOOKUP($A15,Startlist!$B:$H,7,FALSE)</f>
        <v>Ford Fiesta R1</v>
      </c>
      <c r="F15" s="87">
        <f>IF(SUMIF('Other Penalties Details'!$A:$A,$A15,'Other Penalties Details'!$B:$B)&gt;0,SUMIF('Other Penalties Details'!$A:$A,$A15,'Other Penalties Details'!$B:$B),"")</f>
        <v>10</v>
      </c>
      <c r="G15" s="87">
        <f>IF(SUMIF('Other Penalties Details'!$A:$A,$A15,'Other Penalties Details'!$C:$C)&gt;0,SUMIF('Other Penalties Details'!$A:$A,$A15,'Other Penalties Details'!$C:$C),"")</f>
        <v>10</v>
      </c>
      <c r="H15" s="87">
        <f>IF(SUMIF('Other Penalties Details'!$A:$A,$A15,'Other Penalties Details'!$D:$D)&gt;0,SUMIF('Other Penalties Details'!$A:$A,$A15,'Other Penalties Details'!$D:$D),"")</f>
      </c>
      <c r="I15" s="87">
        <f>IF(SUMIF('Other Penalties Details'!$A:$A,$A15,'Other Penalties Details'!$E:$E)&gt;0,SUMIF('Other Penalties Details'!$A:$A,$A15,'Other Penalties Details'!$E:$E),"")</f>
      </c>
      <c r="J15" s="87">
        <f>IF(SUMIF('Other Penalties Details'!$A:$A,$A15,'Other Penalties Details'!$F:$F)&gt;0,SUMIF('Other Penalties Details'!$A:$A,$A15,'Other Penalties Details'!$F:$F),"")</f>
      </c>
      <c r="K15" s="86" t="str">
        <f t="shared" si="0"/>
        <v>0:20</v>
      </c>
    </row>
    <row r="16" spans="1:11" s="88" customFormat="1" ht="14.25" customHeight="1">
      <c r="A16" s="86">
        <v>10</v>
      </c>
      <c r="B16" s="257" t="str">
        <f>VLOOKUP($A16,Startlist!$B:$H,2,FALSE)</f>
        <v>J16</v>
      </c>
      <c r="C16" s="170" t="str">
        <f>VLOOKUP($A16,Startlist!$B:$H,3,FALSE)</f>
        <v>Sergo Sokmann</v>
      </c>
      <c r="D16" s="170" t="str">
        <f>VLOOKUP($A16,Startlist!$B:$H,4,FALSE)</f>
        <v>Jüri Järv</v>
      </c>
      <c r="E16" s="170" t="str">
        <f>VLOOKUP($A16,Startlist!$B:$H,7,FALSE)</f>
        <v>Honda Civic</v>
      </c>
      <c r="F16" s="87">
        <f>IF(SUMIF('Other Penalties Details'!$A:$A,$A16,'Other Penalties Details'!$B:$B)&gt;0,SUMIF('Other Penalties Details'!$A:$A,$A16,'Other Penalties Details'!$B:$B),"")</f>
      </c>
      <c r="G16" s="87">
        <f>IF(SUMIF('Other Penalties Details'!$A:$A,$A16,'Other Penalties Details'!$C:$C)&gt;0,SUMIF('Other Penalties Details'!$A:$A,$A16,'Other Penalties Details'!$C:$C),"")</f>
        <v>10</v>
      </c>
      <c r="H16" s="87">
        <f>IF(SUMIF('Other Penalties Details'!$A:$A,$A16,'Other Penalties Details'!$D:$D)&gt;0,SUMIF('Other Penalties Details'!$A:$A,$A16,'Other Penalties Details'!$D:$D),"")</f>
        <v>70</v>
      </c>
      <c r="I16" s="87">
        <f>IF(SUMIF('Other Penalties Details'!$A:$A,$A16,'Other Penalties Details'!$E:$E)&gt;0,SUMIF('Other Penalties Details'!$A:$A,$A16,'Other Penalties Details'!$E:$E),"")</f>
      </c>
      <c r="J16" s="87">
        <f>IF(SUMIF('Other Penalties Details'!$A:$A,$A16,'Other Penalties Details'!$F:$F)&gt;0,SUMIF('Other Penalties Details'!$A:$A,$A16,'Other Penalties Details'!$F:$F),"")</f>
      </c>
      <c r="K16" s="86" t="str">
        <f t="shared" si="0"/>
        <v>1:20</v>
      </c>
    </row>
    <row r="17" spans="1:11" s="88" customFormat="1" ht="14.25" customHeight="1">
      <c r="A17" s="259">
        <v>11</v>
      </c>
      <c r="B17" s="257" t="str">
        <f>VLOOKUP($A17,Startlist!$B:$H,2,FALSE)</f>
        <v>J16</v>
      </c>
      <c r="C17" s="170" t="str">
        <f>VLOOKUP($A17,Startlist!$B:$H,3,FALSE)</f>
        <v>Taavi Metsmaa</v>
      </c>
      <c r="D17" s="170" t="str">
        <f>VLOOKUP($A17,Startlist!$B:$H,4,FALSE)</f>
        <v>Sten Voojärv</v>
      </c>
      <c r="E17" s="170" t="str">
        <f>VLOOKUP($A17,Startlist!$B:$H,7,FALSE)</f>
        <v>Ford Fiesta</v>
      </c>
      <c r="F17" s="87">
        <f>IF(SUMIF('Other Penalties Details'!$A:$A,$A17,'Other Penalties Details'!$B:$B)&gt;0,SUMIF('Other Penalties Details'!$A:$A,$A17,'Other Penalties Details'!$B:$B),"")</f>
        <v>30</v>
      </c>
      <c r="G17" s="87">
        <f>IF(SUMIF('Other Penalties Details'!$A:$A,$A17,'Other Penalties Details'!$C:$C)&gt;0,SUMIF('Other Penalties Details'!$A:$A,$A17,'Other Penalties Details'!$C:$C),"")</f>
        <v>90</v>
      </c>
      <c r="H17" s="87">
        <f>IF(SUMIF('Other Penalties Details'!$A:$A,$A17,'Other Penalties Details'!$D:$D)&gt;0,SUMIF('Other Penalties Details'!$A:$A,$A17,'Other Penalties Details'!$D:$D),"")</f>
      </c>
      <c r="I17" s="87">
        <f>IF(SUMIF('Other Penalties Details'!$A:$A,$A17,'Other Penalties Details'!$E:$E)&gt;0,SUMIF('Other Penalties Details'!$A:$A,$A17,'Other Penalties Details'!$E:$E),"")</f>
      </c>
      <c r="J17" s="87">
        <f>IF(SUMIF('Other Penalties Details'!$A:$A,$A17,'Other Penalties Details'!$F:$F)&gt;0,SUMIF('Other Penalties Details'!$A:$A,$A17,'Other Penalties Details'!$F:$F),"")</f>
      </c>
      <c r="K17" s="86" t="str">
        <f t="shared" si="0"/>
        <v>2:00</v>
      </c>
    </row>
    <row r="18" spans="1:11" s="88" customFormat="1" ht="14.25" customHeight="1">
      <c r="A18" s="86">
        <v>12</v>
      </c>
      <c r="B18" s="257" t="str">
        <f>VLOOKUP($A18,Startlist!$B:$H,2,FALSE)</f>
        <v>J16</v>
      </c>
      <c r="C18" s="170" t="str">
        <f>VLOOKUP($A18,Startlist!$B:$H,3,FALSE)</f>
        <v>Martti Raudleht</v>
      </c>
      <c r="D18" s="170" t="str">
        <f>VLOOKUP($A18,Startlist!$B:$H,4,FALSE)</f>
        <v>Siimo Suvemaa</v>
      </c>
      <c r="E18" s="170" t="str">
        <f>VLOOKUP($A18,Startlist!$B:$H,7,FALSE)</f>
        <v>Toyota Yaris</v>
      </c>
      <c r="F18" s="87">
        <f>IF(SUMIF('Other Penalties Details'!$A:$A,$A18,'Other Penalties Details'!$B:$B)&gt;0,SUMIF('Other Penalties Details'!$A:$A,$A18,'Other Penalties Details'!$B:$B),"")</f>
        <v>20</v>
      </c>
      <c r="G18" s="87">
        <f>IF(SUMIF('Other Penalties Details'!$A:$A,$A18,'Other Penalties Details'!$C:$C)&gt;0,SUMIF('Other Penalties Details'!$A:$A,$A18,'Other Penalties Details'!$C:$C),"")</f>
        <v>30</v>
      </c>
      <c r="H18" s="87">
        <f>IF(SUMIF('Other Penalties Details'!$A:$A,$A18,'Other Penalties Details'!$D:$D)&gt;0,SUMIF('Other Penalties Details'!$A:$A,$A18,'Other Penalties Details'!$D:$D),"")</f>
        <v>10</v>
      </c>
      <c r="I18" s="87">
        <f>IF(SUMIF('Other Penalties Details'!$A:$A,$A18,'Other Penalties Details'!$E:$E)&gt;0,SUMIF('Other Penalties Details'!$A:$A,$A18,'Other Penalties Details'!$E:$E),"")</f>
      </c>
      <c r="J18" s="87">
        <f>IF(SUMIF('Other Penalties Details'!$A:$A,$A18,'Other Penalties Details'!$F:$F)&gt;0,SUMIF('Other Penalties Details'!$A:$A,$A18,'Other Penalties Details'!$F:$F),"")</f>
      </c>
      <c r="K18" s="86" t="str">
        <f t="shared" si="0"/>
        <v>1:00</v>
      </c>
    </row>
    <row r="19" spans="1:11" s="88" customFormat="1" ht="14.25" customHeight="1">
      <c r="A19" s="86">
        <v>14</v>
      </c>
      <c r="B19" s="257" t="str">
        <f>VLOOKUP($A19,Startlist!$B:$H,2,FALSE)</f>
        <v>J16</v>
      </c>
      <c r="C19" s="170" t="str">
        <f>VLOOKUP($A19,Startlist!$B:$H,3,FALSE)</f>
        <v>Joonas Vahtmäe</v>
      </c>
      <c r="D19" s="170" t="str">
        <f>VLOOKUP($A19,Startlist!$B:$H,4,FALSE)</f>
        <v>Alo Vahtmäe</v>
      </c>
      <c r="E19" s="170" t="str">
        <f>VLOOKUP($A19,Startlist!$B:$H,7,FALSE)</f>
        <v>Ford Fiesta</v>
      </c>
      <c r="F19" s="87">
        <f>IF(SUMIF('Other Penalties Details'!$A:$A,$A19,'Other Penalties Details'!$B:$B)&gt;0,SUMIF('Other Penalties Details'!$A:$A,$A19,'Other Penalties Details'!$B:$B),"")</f>
        <v>10</v>
      </c>
      <c r="G19" s="87">
        <f>IF(SUMIF('Other Penalties Details'!$A:$A,$A19,'Other Penalties Details'!$C:$C)&gt;0,SUMIF('Other Penalties Details'!$A:$A,$A19,'Other Penalties Details'!$C:$C),"")</f>
        <v>30</v>
      </c>
      <c r="H19" s="87">
        <f>IF(SUMIF('Other Penalties Details'!$A:$A,$A19,'Other Penalties Details'!$D:$D)&gt;0,SUMIF('Other Penalties Details'!$A:$A,$A19,'Other Penalties Details'!$D:$D),"")</f>
        <v>20</v>
      </c>
      <c r="I19" s="87">
        <f>IF(SUMIF('Other Penalties Details'!$A:$A,$A19,'Other Penalties Details'!$E:$E)&gt;0,SUMIF('Other Penalties Details'!$A:$A,$A19,'Other Penalties Details'!$E:$E),"")</f>
      </c>
      <c r="J19" s="87">
        <f>IF(SUMIF('Other Penalties Details'!$A:$A,$A19,'Other Penalties Details'!$F:$F)&gt;0,SUMIF('Other Penalties Details'!$A:$A,$A19,'Other Penalties Details'!$F:$F),"")</f>
      </c>
      <c r="K19" s="86" t="str">
        <f t="shared" si="0"/>
        <v>1:00</v>
      </c>
    </row>
    <row r="20" spans="1:11" s="88" customFormat="1" ht="14.25" customHeight="1">
      <c r="A20" s="86">
        <v>15</v>
      </c>
      <c r="B20" s="257" t="str">
        <f>VLOOKUP($A20,Startlist!$B:$H,2,FALSE)</f>
        <v>J16</v>
      </c>
      <c r="C20" s="170" t="str">
        <f>VLOOKUP($A20,Startlist!$B:$H,3,FALSE)</f>
        <v>Romet Reimal</v>
      </c>
      <c r="D20" s="170" t="str">
        <f>VLOOKUP($A20,Startlist!$B:$H,4,FALSE)</f>
        <v>Avo Reimal</v>
      </c>
      <c r="E20" s="170" t="str">
        <f>VLOOKUP($A20,Startlist!$B:$H,7,FALSE)</f>
        <v>Citroen C2 R1</v>
      </c>
      <c r="F20" s="87">
        <f>IF(SUMIF('Other Penalties Details'!$A:$A,$A20,'Other Penalties Details'!$B:$B)&gt;0,SUMIF('Other Penalties Details'!$A:$A,$A20,'Other Penalties Details'!$B:$B),"")</f>
      </c>
      <c r="G20" s="87">
        <f>IF(SUMIF('Other Penalties Details'!$A:$A,$A20,'Other Penalties Details'!$C:$C)&gt;0,SUMIF('Other Penalties Details'!$A:$A,$A20,'Other Penalties Details'!$C:$C),"")</f>
        <v>70</v>
      </c>
      <c r="H20" s="87">
        <f>IF(SUMIF('Other Penalties Details'!$A:$A,$A20,'Other Penalties Details'!$D:$D)&gt;0,SUMIF('Other Penalties Details'!$A:$A,$A20,'Other Penalties Details'!$D:$D),"")</f>
        <v>120</v>
      </c>
      <c r="I20" s="87">
        <f>IF(SUMIF('Other Penalties Details'!$A:$A,$A20,'Other Penalties Details'!$E:$E)&gt;0,SUMIF('Other Penalties Details'!$A:$A,$A20,'Other Penalties Details'!$E:$E),"")</f>
      </c>
      <c r="J20" s="87">
        <f>IF(SUMIF('Other Penalties Details'!$A:$A,$A20,'Other Penalties Details'!$F:$F)&gt;0,SUMIF('Other Penalties Details'!$A:$A,$A20,'Other Penalties Details'!$F:$F),"")</f>
      </c>
      <c r="K20" s="86" t="str">
        <f t="shared" si="0"/>
        <v>3:10</v>
      </c>
    </row>
    <row r="21" spans="1:11" s="88" customFormat="1" ht="14.25" customHeight="1">
      <c r="A21" s="86">
        <v>16</v>
      </c>
      <c r="B21" s="257" t="str">
        <f>VLOOKUP($A21,Startlist!$B:$H,2,FALSE)</f>
        <v>J16</v>
      </c>
      <c r="C21" s="170" t="str">
        <f>VLOOKUP($A21,Startlist!$B:$H,3,FALSE)</f>
        <v>Marten Meindorf</v>
      </c>
      <c r="D21" s="170" t="str">
        <f>VLOOKUP($A21,Startlist!$B:$H,4,FALSE)</f>
        <v>Sten Kiilberg</v>
      </c>
      <c r="E21" s="170" t="str">
        <f>VLOOKUP($A21,Startlist!$B:$H,7,FALSE)</f>
        <v>Peugeot 206</v>
      </c>
      <c r="F21" s="87">
        <f>IF(SUMIF('Other Penalties Details'!$A:$A,$A21,'Other Penalties Details'!$B:$B)&gt;0,SUMIF('Other Penalties Details'!$A:$A,$A21,'Other Penalties Details'!$B:$B),"")</f>
        <v>70</v>
      </c>
      <c r="G21" s="87">
        <f>IF(SUMIF('Other Penalties Details'!$A:$A,$A21,'Other Penalties Details'!$C:$C)&gt;0,SUMIF('Other Penalties Details'!$A:$A,$A21,'Other Penalties Details'!$C:$C),"")</f>
        <v>30</v>
      </c>
      <c r="H21" s="87">
        <f>IF(SUMIF('Other Penalties Details'!$A:$A,$A21,'Other Penalties Details'!$D:$D)&gt;0,SUMIF('Other Penalties Details'!$A:$A,$A21,'Other Penalties Details'!$D:$D),"")</f>
        <v>10</v>
      </c>
      <c r="I21" s="87">
        <f>IF(SUMIF('Other Penalties Details'!$A:$A,$A21,'Other Penalties Details'!$E:$E)&gt;0,SUMIF('Other Penalties Details'!$A:$A,$A21,'Other Penalties Details'!$E:$E),"")</f>
      </c>
      <c r="J21" s="87">
        <f>IF(SUMIF('Other Penalties Details'!$A:$A,$A21,'Other Penalties Details'!$F:$F)&gt;0,SUMIF('Other Penalties Details'!$A:$A,$A21,'Other Penalties Details'!$F:$F),"")</f>
      </c>
      <c r="K21" s="86" t="str">
        <f t="shared" si="0"/>
        <v>1:50</v>
      </c>
    </row>
    <row r="22" spans="1:11" s="88" customFormat="1" ht="14.25" customHeight="1">
      <c r="A22" s="86">
        <v>17</v>
      </c>
      <c r="B22" s="257" t="str">
        <f>VLOOKUP($A22,Startlist!$B:$H,2,FALSE)</f>
        <v>J16</v>
      </c>
      <c r="C22" s="170" t="str">
        <f>VLOOKUP($A22,Startlist!$B:$H,3,FALSE)</f>
        <v>Sebastian Kupri</v>
      </c>
      <c r="D22" s="170" t="str">
        <f>VLOOKUP($A22,Startlist!$B:$H,4,FALSE)</f>
        <v>Alari Kupri</v>
      </c>
      <c r="E22" s="170" t="str">
        <f>VLOOKUP($A22,Startlist!$B:$H,7,FALSE)</f>
        <v>Honda Civic</v>
      </c>
      <c r="F22" s="87">
        <f>IF(SUMIF('Other Penalties Details'!$A:$A,$A22,'Other Penalties Details'!$B:$B)&gt;0,SUMIF('Other Penalties Details'!$A:$A,$A22,'Other Penalties Details'!$B:$B),"")</f>
        <v>20</v>
      </c>
      <c r="G22" s="87">
        <f>IF(SUMIF('Other Penalties Details'!$A:$A,$A22,'Other Penalties Details'!$C:$C)&gt;0,SUMIF('Other Penalties Details'!$A:$A,$A22,'Other Penalties Details'!$C:$C),"")</f>
        <v>20</v>
      </c>
      <c r="H22" s="87">
        <f>IF(SUMIF('Other Penalties Details'!$A:$A,$A22,'Other Penalties Details'!$D:$D)&gt;0,SUMIF('Other Penalties Details'!$A:$A,$A22,'Other Penalties Details'!$D:$D),"")</f>
        <v>70</v>
      </c>
      <c r="I22" s="87">
        <f>IF(SUMIF('Other Penalties Details'!$A:$A,$A22,'Other Penalties Details'!$E:$E)&gt;0,SUMIF('Other Penalties Details'!$A:$A,$A22,'Other Penalties Details'!$E:$E),"")</f>
      </c>
      <c r="J22" s="87">
        <f>IF(SUMIF('Other Penalties Details'!$A:$A,$A22,'Other Penalties Details'!$F:$F)&gt;0,SUMIF('Other Penalties Details'!$A:$A,$A22,'Other Penalties Details'!$F:$F),"")</f>
      </c>
      <c r="K22" s="86" t="str">
        <f t="shared" si="0"/>
        <v>1:50</v>
      </c>
    </row>
    <row r="23" spans="1:11" s="88" customFormat="1" ht="14.25" customHeight="1">
      <c r="A23" s="259">
        <v>18</v>
      </c>
      <c r="B23" s="257" t="str">
        <f>VLOOKUP($A23,Startlist!$B:$H,2,FALSE)</f>
        <v>J16</v>
      </c>
      <c r="C23" s="170" t="str">
        <f>VLOOKUP($A23,Startlist!$B:$H,3,FALSE)</f>
        <v>Rasmus Rauk</v>
      </c>
      <c r="D23" s="170" t="str">
        <f>VLOOKUP($A23,Startlist!$B:$H,4,FALSE)</f>
        <v>Neeme Koppel</v>
      </c>
      <c r="E23" s="170" t="str">
        <f>VLOOKUP($A23,Startlist!$B:$H,7,FALSE)</f>
        <v>Nissan Sunny</v>
      </c>
      <c r="F23" s="87">
        <f>IF(SUMIF('Other Penalties Details'!$A:$A,$A23,'Other Penalties Details'!$B:$B)&gt;0,SUMIF('Other Penalties Details'!$A:$A,$A23,'Other Penalties Details'!$B:$B),"")</f>
      </c>
      <c r="G23" s="87">
        <f>IF(SUMIF('Other Penalties Details'!$A:$A,$A23,'Other Penalties Details'!$C:$C)&gt;0,SUMIF('Other Penalties Details'!$A:$A,$A23,'Other Penalties Details'!$C:$C),"")</f>
      </c>
      <c r="H23" s="87">
        <f>IF(SUMIF('Other Penalties Details'!$A:$A,$A23,'Other Penalties Details'!$D:$D)&gt;0,SUMIF('Other Penalties Details'!$A:$A,$A23,'Other Penalties Details'!$D:$D),"")</f>
      </c>
      <c r="I23" s="87">
        <f>IF(SUMIF('Other Penalties Details'!$A:$A,$A23,'Other Penalties Details'!$E:$E)&gt;0,SUMIF('Other Penalties Details'!$A:$A,$A23,'Other Penalties Details'!$E:$E),"")</f>
      </c>
      <c r="J23" s="87">
        <f>IF(SUMIF('Other Penalties Details'!$A:$A,$A23,'Other Penalties Details'!$F:$F)&gt;0,SUMIF('Other Penalties Details'!$A:$A,$A23,'Other Penalties Details'!$F:$F),"")</f>
      </c>
      <c r="K23" s="86">
        <f t="shared" si="0"/>
      </c>
    </row>
    <row r="24" spans="1:11" s="88" customFormat="1" ht="14.25" customHeight="1">
      <c r="A24" s="86">
        <v>19</v>
      </c>
      <c r="B24" s="257" t="str">
        <f>VLOOKUP($A24,Startlist!$B:$H,2,FALSE)</f>
        <v>J16</v>
      </c>
      <c r="C24" s="170" t="str">
        <f>VLOOKUP($A24,Startlist!$B:$H,3,FALSE)</f>
        <v>Kerli Vilu</v>
      </c>
      <c r="D24" s="170" t="str">
        <f>VLOOKUP($A24,Startlist!$B:$H,4,FALSE)</f>
        <v>Arvo Liimann</v>
      </c>
      <c r="E24" s="170" t="str">
        <f>VLOOKUP($A24,Startlist!$B:$H,7,FALSE)</f>
        <v>Ford Fiesta</v>
      </c>
      <c r="F24" s="87">
        <f>IF(SUMIF('Other Penalties Details'!$A:$A,$A24,'Other Penalties Details'!$B:$B)&gt;0,SUMIF('Other Penalties Details'!$A:$A,$A24,'Other Penalties Details'!$B:$B),"")</f>
        <v>10</v>
      </c>
      <c r="G24" s="87">
        <f>IF(SUMIF('Other Penalties Details'!$A:$A,$A24,'Other Penalties Details'!$C:$C)&gt;0,SUMIF('Other Penalties Details'!$A:$A,$A24,'Other Penalties Details'!$C:$C),"")</f>
        <v>20</v>
      </c>
      <c r="H24" s="87">
        <f>IF(SUMIF('Other Penalties Details'!$A:$A,$A24,'Other Penalties Details'!$D:$D)&gt;0,SUMIF('Other Penalties Details'!$A:$A,$A24,'Other Penalties Details'!$D:$D),"")</f>
        <v>10</v>
      </c>
      <c r="I24" s="87">
        <f>IF(SUMIF('Other Penalties Details'!$A:$A,$A24,'Other Penalties Details'!$E:$E)&gt;0,SUMIF('Other Penalties Details'!$A:$A,$A24,'Other Penalties Details'!$E:$E),"")</f>
      </c>
      <c r="J24" s="87">
        <f>IF(SUMIF('Other Penalties Details'!$A:$A,$A24,'Other Penalties Details'!$F:$F)&gt;0,SUMIF('Other Penalties Details'!$A:$A,$A24,'Other Penalties Details'!$F:$F),"")</f>
      </c>
      <c r="K24" s="86" t="str">
        <f t="shared" si="0"/>
        <v>0:40</v>
      </c>
    </row>
    <row r="25" spans="1:11" s="88" customFormat="1" ht="14.25" customHeight="1">
      <c r="A25" s="260">
        <v>20</v>
      </c>
      <c r="B25" s="169" t="str">
        <f>VLOOKUP($A25,Startlist!$B:$H,2,FALSE)</f>
        <v>J16</v>
      </c>
      <c r="C25" s="170" t="str">
        <f>VLOOKUP($A25,Startlist!$B:$H,3,FALSE)</f>
        <v>Kermo Müil</v>
      </c>
      <c r="D25" s="170" t="str">
        <f>VLOOKUP($A25,Startlist!$B:$H,4,FALSE)</f>
        <v>Aare Müil</v>
      </c>
      <c r="E25" s="170" t="str">
        <f>VLOOKUP($A25,Startlist!$B:$H,7,FALSE)</f>
        <v>Renault Twingo</v>
      </c>
      <c r="F25" s="87">
        <f>IF(SUMIF('Other Penalties Details'!$A:$A,$A25,'Other Penalties Details'!$B:$B)&gt;0,SUMIF('Other Penalties Details'!$A:$A,$A25,'Other Penalties Details'!$B:$B),"")</f>
        <v>10</v>
      </c>
      <c r="G25" s="87">
        <f>IF(SUMIF('Other Penalties Details'!$A:$A,$A25,'Other Penalties Details'!$C:$C)&gt;0,SUMIF('Other Penalties Details'!$A:$A,$A25,'Other Penalties Details'!$C:$C),"")</f>
      </c>
      <c r="H25" s="87">
        <f>IF(SUMIF('Other Penalties Details'!$A:$A,$A25,'Other Penalties Details'!$D:$D)&gt;0,SUMIF('Other Penalties Details'!$A:$A,$A25,'Other Penalties Details'!$D:$D),"")</f>
      </c>
      <c r="I25" s="87">
        <f>IF(SUMIF('Other Penalties Details'!$A:$A,$A25,'Other Penalties Details'!$E:$E)&gt;0,SUMIF('Other Penalties Details'!$A:$A,$A25,'Other Penalties Details'!$E:$E),"")</f>
      </c>
      <c r="J25" s="87">
        <f>IF(SUMIF('Other Penalties Details'!$A:$A,$A25,'Other Penalties Details'!$F:$F)&gt;0,SUMIF('Other Penalties Details'!$A:$A,$A25,'Other Penalties Details'!$F:$F),"")</f>
      </c>
      <c r="K25" s="86" t="str">
        <f t="shared" si="0"/>
        <v>0:10</v>
      </c>
    </row>
    <row r="26" spans="1:11" s="88" customFormat="1" ht="14.25" customHeight="1">
      <c r="A26" s="258">
        <v>21</v>
      </c>
      <c r="B26" s="169" t="str">
        <f>VLOOKUP($A26,Startlist!$B:$H,2,FALSE)</f>
        <v>J16</v>
      </c>
      <c r="C26" s="170" t="str">
        <f>VLOOKUP($A26,Startlist!$B:$H,3,FALSE)</f>
        <v>Sebastian Kukk</v>
      </c>
      <c r="D26" s="170" t="str">
        <f>VLOOKUP($A26,Startlist!$B:$H,4,FALSE)</f>
        <v>Argo Kukk</v>
      </c>
      <c r="E26" s="170" t="str">
        <f>VLOOKUP($A26,Startlist!$B:$H,7,FALSE)</f>
        <v>Ford Fiesta R1</v>
      </c>
      <c r="F26" s="87">
        <f>IF(SUMIF('Other Penalties Details'!$A:$A,$A26,'Other Penalties Details'!$B:$B)&gt;0,SUMIF('Other Penalties Details'!$A:$A,$A26,'Other Penalties Details'!$B:$B),"")</f>
      </c>
      <c r="G26" s="87">
        <f>IF(SUMIF('Other Penalties Details'!$A:$A,$A26,'Other Penalties Details'!$C:$C)&gt;0,SUMIF('Other Penalties Details'!$A:$A,$A26,'Other Penalties Details'!$C:$C),"")</f>
      </c>
      <c r="H26" s="87">
        <f>IF(SUMIF('Other Penalties Details'!$A:$A,$A26,'Other Penalties Details'!$D:$D)&gt;0,SUMIF('Other Penalties Details'!$A:$A,$A26,'Other Penalties Details'!$D:$D),"")</f>
      </c>
      <c r="I26" s="87">
        <f>IF(SUMIF('Other Penalties Details'!$A:$A,$A26,'Other Penalties Details'!$E:$E)&gt;0,SUMIF('Other Penalties Details'!$A:$A,$A26,'Other Penalties Details'!$E:$E),"")</f>
      </c>
      <c r="J26" s="87">
        <f>IF(SUMIF('Other Penalties Details'!$A:$A,$A26,'Other Penalties Details'!$F:$F)&gt;0,SUMIF('Other Penalties Details'!$A:$A,$A26,'Other Penalties Details'!$F:$F),"")</f>
      </c>
      <c r="K26" s="86">
        <f t="shared" si="0"/>
      </c>
    </row>
    <row r="27" spans="1:11" s="88" customFormat="1" ht="14.25" customHeight="1">
      <c r="A27" s="86">
        <v>22</v>
      </c>
      <c r="B27" s="257" t="str">
        <f>VLOOKUP($A27,Startlist!$B:$H,2,FALSE)</f>
        <v>J16</v>
      </c>
      <c r="C27" s="170" t="str">
        <f>VLOOKUP($A27,Startlist!$B:$H,3,FALSE)</f>
        <v>Martaliisa Meindorf</v>
      </c>
      <c r="D27" s="170" t="str">
        <f>VLOOKUP($A27,Startlist!$B:$H,4,FALSE)</f>
        <v>Martin Krönström</v>
      </c>
      <c r="E27" s="170" t="str">
        <f>VLOOKUP($A27,Startlist!$B:$H,7,FALSE)</f>
        <v>Ford Fiesta</v>
      </c>
      <c r="F27" s="87">
        <f>IF(SUMIF('Other Penalties Details'!$A:$A,$A27,'Other Penalties Details'!$B:$B)&gt;0,SUMIF('Other Penalties Details'!$A:$A,$A27,'Other Penalties Details'!$B:$B),"")</f>
        <v>40</v>
      </c>
      <c r="G27" s="87">
        <f>IF(SUMIF('Other Penalties Details'!$A:$A,$A27,'Other Penalties Details'!$C:$C)&gt;0,SUMIF('Other Penalties Details'!$A:$A,$A27,'Other Penalties Details'!$C:$C),"")</f>
        <v>20</v>
      </c>
      <c r="H27" s="87">
        <f>IF(SUMIF('Other Penalties Details'!$A:$A,$A27,'Other Penalties Details'!$D:$D)&gt;0,SUMIF('Other Penalties Details'!$A:$A,$A27,'Other Penalties Details'!$D:$D),"")</f>
        <v>20</v>
      </c>
      <c r="I27" s="87">
        <f>IF(SUMIF('Other Penalties Details'!$A:$A,$A27,'Other Penalties Details'!$E:$E)&gt;0,SUMIF('Other Penalties Details'!$A:$A,$A27,'Other Penalties Details'!$E:$E),"")</f>
      </c>
      <c r="J27" s="87">
        <f>IF(SUMIF('Other Penalties Details'!$A:$A,$A27,'Other Penalties Details'!$F:$F)&gt;0,SUMIF('Other Penalties Details'!$A:$A,$A27,'Other Penalties Details'!$F:$F),"")</f>
      </c>
      <c r="K27" s="86" t="str">
        <f t="shared" si="0"/>
        <v>1:20</v>
      </c>
    </row>
    <row r="28" spans="1:11" s="88" customFormat="1" ht="14.25" customHeight="1">
      <c r="A28" s="259">
        <v>23</v>
      </c>
      <c r="B28" s="169" t="str">
        <f>VLOOKUP($A28,Startlist!$B:$H,2,FALSE)</f>
        <v>J16</v>
      </c>
      <c r="C28" s="170" t="str">
        <f>VLOOKUP($A28,Startlist!$B:$H,3,FALSE)</f>
        <v>Jüri Jürisaar</v>
      </c>
      <c r="D28" s="170" t="str">
        <f>VLOOKUP($A28,Startlist!$B:$H,4,FALSE)</f>
        <v>Martin Tomson</v>
      </c>
      <c r="E28" s="170" t="str">
        <f>VLOOKUP($A28,Startlist!$B:$H,7,FALSE)</f>
        <v>BMW 316</v>
      </c>
      <c r="F28" s="87">
        <f>IF(SUMIF('Other Penalties Details'!$A:$A,$A28,'Other Penalties Details'!$B:$B)&gt;0,SUMIF('Other Penalties Details'!$A:$A,$A28,'Other Penalties Details'!$B:$B),"")</f>
      </c>
      <c r="G28" s="87">
        <f>IF(SUMIF('Other Penalties Details'!$A:$A,$A28,'Other Penalties Details'!$C:$C)&gt;0,SUMIF('Other Penalties Details'!$A:$A,$A28,'Other Penalties Details'!$C:$C),"")</f>
      </c>
      <c r="H28" s="87">
        <f>IF(SUMIF('Other Penalties Details'!$A:$A,$A28,'Other Penalties Details'!$D:$D)&gt;0,SUMIF('Other Penalties Details'!$A:$A,$A28,'Other Penalties Details'!$D:$D),"")</f>
      </c>
      <c r="I28" s="87">
        <f>IF(SUMIF('Other Penalties Details'!$A:$A,$A28,'Other Penalties Details'!$E:$E)&gt;0,SUMIF('Other Penalties Details'!$A:$A,$A28,'Other Penalties Details'!$E:$E),"")</f>
      </c>
      <c r="J28" s="87">
        <f>IF(SUMIF('Other Penalties Details'!$A:$A,$A28,'Other Penalties Details'!$F:$F)&gt;0,SUMIF('Other Penalties Details'!$A:$A,$A28,'Other Penalties Details'!$F:$F),"")</f>
      </c>
      <c r="K28" s="86">
        <f t="shared" si="0"/>
      </c>
    </row>
    <row r="29" spans="1:11" s="88" customFormat="1" ht="14.25" customHeight="1">
      <c r="A29" s="86">
        <v>24</v>
      </c>
      <c r="B29" s="257" t="str">
        <f>VLOOKUP($A29,Startlist!$B:$H,2,FALSE)</f>
        <v>J16</v>
      </c>
      <c r="C29" s="170" t="str">
        <f>VLOOKUP($A29,Startlist!$B:$H,3,FALSE)</f>
        <v>Mirek Matikainen</v>
      </c>
      <c r="D29" s="170" t="str">
        <f>VLOOKUP($A29,Startlist!$B:$H,4,FALSE)</f>
        <v>Taavo Lauk</v>
      </c>
      <c r="E29" s="170" t="str">
        <f>VLOOKUP($A29,Startlist!$B:$H,7,FALSE)</f>
        <v>Ford Fiesta</v>
      </c>
      <c r="F29" s="87">
        <f>IF(SUMIF('Other Penalties Details'!$A:$A,$A29,'Other Penalties Details'!$B:$B)&gt;0,SUMIF('Other Penalties Details'!$A:$A,$A29,'Other Penalties Details'!$B:$B),"")</f>
        <v>10</v>
      </c>
      <c r="G29" s="87">
        <f>IF(SUMIF('Other Penalties Details'!$A:$A,$A29,'Other Penalties Details'!$C:$C)&gt;0,SUMIF('Other Penalties Details'!$A:$A,$A29,'Other Penalties Details'!$C:$C),"")</f>
      </c>
      <c r="H29" s="87">
        <f>IF(SUMIF('Other Penalties Details'!$A:$A,$A29,'Other Penalties Details'!$D:$D)&gt;0,SUMIF('Other Penalties Details'!$A:$A,$A29,'Other Penalties Details'!$D:$D),"")</f>
        <v>60</v>
      </c>
      <c r="I29" s="87">
        <f>IF(SUMIF('Other Penalties Details'!$A:$A,$A29,'Other Penalties Details'!$E:$E)&gt;0,SUMIF('Other Penalties Details'!$A:$A,$A29,'Other Penalties Details'!$E:$E),"")</f>
      </c>
      <c r="J29" s="87">
        <f>IF(SUMIF('Other Penalties Details'!$A:$A,$A29,'Other Penalties Details'!$F:$F)&gt;0,SUMIF('Other Penalties Details'!$A:$A,$A29,'Other Penalties Details'!$F:$F),"")</f>
      </c>
      <c r="K29" s="86" t="str">
        <f t="shared" si="0"/>
        <v>1:10</v>
      </c>
    </row>
    <row r="30" spans="1:11" s="88" customFormat="1" ht="14.25" customHeight="1">
      <c r="A30" s="259">
        <v>25</v>
      </c>
      <c r="B30" s="257" t="str">
        <f>VLOOKUP($A30,Startlist!$B:$H,2,FALSE)</f>
        <v>J16</v>
      </c>
      <c r="C30" s="170" t="str">
        <f>VLOOKUP($A30,Startlist!$B:$H,3,FALSE)</f>
        <v>Saamuel Vahter</v>
      </c>
      <c r="D30" s="170" t="str">
        <f>VLOOKUP($A30,Startlist!$B:$H,4,FALSE)</f>
        <v>Jaano Vahter</v>
      </c>
      <c r="E30" s="170" t="str">
        <f>VLOOKUP($A30,Startlist!$B:$H,7,FALSE)</f>
        <v>Honda Civic</v>
      </c>
      <c r="F30" s="87">
        <f>IF(SUMIF('Other Penalties Details'!$A:$A,$A30,'Other Penalties Details'!$B:$B)&gt;0,SUMIF('Other Penalties Details'!$A:$A,$A30,'Other Penalties Details'!$B:$B),"")</f>
        <v>10</v>
      </c>
      <c r="G30" s="87">
        <f>IF(SUMIF('Other Penalties Details'!$A:$A,$A30,'Other Penalties Details'!$C:$C)&gt;0,SUMIF('Other Penalties Details'!$A:$A,$A30,'Other Penalties Details'!$C:$C),"")</f>
        <v>10</v>
      </c>
      <c r="H30" s="87">
        <f>IF(SUMIF('Other Penalties Details'!$A:$A,$A30,'Other Penalties Details'!$D:$D)&gt;0,SUMIF('Other Penalties Details'!$A:$A,$A30,'Other Penalties Details'!$D:$D),"")</f>
      </c>
      <c r="I30" s="87">
        <f>IF(SUMIF('Other Penalties Details'!$A:$A,$A30,'Other Penalties Details'!$E:$E)&gt;0,SUMIF('Other Penalties Details'!$A:$A,$A30,'Other Penalties Details'!$E:$E),"")</f>
      </c>
      <c r="J30" s="87">
        <f>IF(SUMIF('Other Penalties Details'!$A:$A,$A30,'Other Penalties Details'!$F:$F)&gt;0,SUMIF('Other Penalties Details'!$A:$A,$A30,'Other Penalties Details'!$F:$F),"")</f>
      </c>
      <c r="K30" s="86" t="str">
        <f t="shared" si="0"/>
        <v>0:20</v>
      </c>
    </row>
    <row r="31" spans="1:11" s="88" customFormat="1" ht="14.25" customHeight="1">
      <c r="A31" s="86">
        <v>26</v>
      </c>
      <c r="B31" s="257" t="str">
        <f>VLOOKUP($A31,Startlist!$B:$H,2,FALSE)</f>
        <v>J16</v>
      </c>
      <c r="C31" s="170" t="str">
        <f>VLOOKUP($A31,Startlist!$B:$H,3,FALSE)</f>
        <v>Henry Tegova</v>
      </c>
      <c r="D31" s="170" t="str">
        <f>VLOOKUP($A31,Startlist!$B:$H,4,FALSE)</f>
        <v>Rainis Raidma</v>
      </c>
      <c r="E31" s="170" t="str">
        <f>VLOOKUP($A31,Startlist!$B:$H,7,FALSE)</f>
        <v>Ford Fiesta</v>
      </c>
      <c r="F31" s="87">
        <f>IF(SUMIF('Other Penalties Details'!$A:$A,$A31,'Other Penalties Details'!$B:$B)&gt;0,SUMIF('Other Penalties Details'!$A:$A,$A31,'Other Penalties Details'!$B:$B),"")</f>
        <v>10</v>
      </c>
      <c r="G31" s="87">
        <f>IF(SUMIF('Other Penalties Details'!$A:$A,$A31,'Other Penalties Details'!$C:$C)&gt;0,SUMIF('Other Penalties Details'!$A:$A,$A31,'Other Penalties Details'!$C:$C),"")</f>
        <v>20</v>
      </c>
      <c r="H31" s="87">
        <f>IF(SUMIF('Other Penalties Details'!$A:$A,$A31,'Other Penalties Details'!$D:$D)&gt;0,SUMIF('Other Penalties Details'!$A:$A,$A31,'Other Penalties Details'!$D:$D),"")</f>
        <v>20</v>
      </c>
      <c r="I31" s="87">
        <f>IF(SUMIF('Other Penalties Details'!$A:$A,$A31,'Other Penalties Details'!$E:$E)&gt;0,SUMIF('Other Penalties Details'!$A:$A,$A31,'Other Penalties Details'!$E:$E),"")</f>
      </c>
      <c r="J31" s="87">
        <f>IF(SUMIF('Other Penalties Details'!$A:$A,$A31,'Other Penalties Details'!$F:$F)&gt;0,SUMIF('Other Penalties Details'!$A:$A,$A31,'Other Penalties Details'!$F:$F),"")</f>
      </c>
      <c r="K31" s="86" t="str">
        <f t="shared" si="0"/>
        <v>0:50</v>
      </c>
    </row>
    <row r="32" spans="1:11" s="88" customFormat="1" ht="14.25" customHeight="1">
      <c r="A32" s="260">
        <v>27</v>
      </c>
      <c r="B32" s="257" t="str">
        <f>VLOOKUP($A32,Startlist!$B:$H,2,FALSE)</f>
        <v>J16</v>
      </c>
      <c r="C32" s="170" t="str">
        <f>VLOOKUP($A32,Startlist!$B:$H,3,FALSE)</f>
        <v>Lukas Leivat</v>
      </c>
      <c r="D32" s="170" t="str">
        <f>VLOOKUP($A32,Startlist!$B:$H,4,FALSE)</f>
        <v>Laur Merisalu</v>
      </c>
      <c r="E32" s="170" t="str">
        <f>VLOOKUP($A32,Startlist!$B:$H,7,FALSE)</f>
        <v>Ford Fiesta</v>
      </c>
      <c r="F32" s="87">
        <f>IF(SUMIF('Other Penalties Details'!$A:$A,$A32,'Other Penalties Details'!$B:$B)&gt;0,SUMIF('Other Penalties Details'!$A:$A,$A32,'Other Penalties Details'!$B:$B),"")</f>
        <v>20</v>
      </c>
      <c r="G32" s="87">
        <f>IF(SUMIF('Other Penalties Details'!$A:$A,$A32,'Other Penalties Details'!$C:$C)&gt;0,SUMIF('Other Penalties Details'!$A:$A,$A32,'Other Penalties Details'!$C:$C),"")</f>
        <v>80</v>
      </c>
      <c r="H32" s="87">
        <f>IF(SUMIF('Other Penalties Details'!$A:$A,$A32,'Other Penalties Details'!$D:$D)&gt;0,SUMIF('Other Penalties Details'!$A:$A,$A32,'Other Penalties Details'!$D:$D),"")</f>
      </c>
      <c r="I32" s="87">
        <f>IF(SUMIF('Other Penalties Details'!$A:$A,$A32,'Other Penalties Details'!$E:$E)&gt;0,SUMIF('Other Penalties Details'!$A:$A,$A32,'Other Penalties Details'!$E:$E),"")</f>
      </c>
      <c r="J32" s="87">
        <f>IF(SUMIF('Other Penalties Details'!$A:$A,$A32,'Other Penalties Details'!$F:$F)&gt;0,SUMIF('Other Penalties Details'!$A:$A,$A32,'Other Penalties Details'!$F:$F),"")</f>
      </c>
      <c r="K32" s="86" t="str">
        <f t="shared" si="0"/>
        <v>1:40</v>
      </c>
    </row>
    <row r="33" spans="1:11" s="88" customFormat="1" ht="14.25" customHeight="1">
      <c r="A33" s="86">
        <v>28</v>
      </c>
      <c r="B33" s="257" t="str">
        <f>VLOOKUP($A33,Startlist!$B:$H,2,FALSE)</f>
        <v>J16</v>
      </c>
      <c r="C33" s="170" t="str">
        <f>VLOOKUP($A33,Startlist!$B:$H,3,FALSE)</f>
        <v>Rainer Raun</v>
      </c>
      <c r="D33" s="170" t="str">
        <f>VLOOKUP($A33,Startlist!$B:$H,4,FALSE)</f>
        <v>Riivo Mesila</v>
      </c>
      <c r="E33" s="170" t="str">
        <f>VLOOKUP($A33,Startlist!$B:$H,7,FALSE)</f>
        <v>Honda Civic</v>
      </c>
      <c r="F33" s="87">
        <f>IF(SUMIF('Other Penalties Details'!$A:$A,$A33,'Other Penalties Details'!$B:$B)&gt;0,SUMIF('Other Penalties Details'!$A:$A,$A33,'Other Penalties Details'!$B:$B),"")</f>
      </c>
      <c r="G33" s="87">
        <f>IF(SUMIF('Other Penalties Details'!$A:$A,$A33,'Other Penalties Details'!$C:$C)&gt;0,SUMIF('Other Penalties Details'!$A:$A,$A33,'Other Penalties Details'!$C:$C),"")</f>
        <v>10</v>
      </c>
      <c r="H33" s="87">
        <f>IF(SUMIF('Other Penalties Details'!$A:$A,$A33,'Other Penalties Details'!$D:$D)&gt;0,SUMIF('Other Penalties Details'!$A:$A,$A33,'Other Penalties Details'!$D:$D),"")</f>
      </c>
      <c r="I33" s="87">
        <f>IF(SUMIF('Other Penalties Details'!$A:$A,$A33,'Other Penalties Details'!$E:$E)&gt;0,SUMIF('Other Penalties Details'!$A:$A,$A33,'Other Penalties Details'!$E:$E),"")</f>
      </c>
      <c r="J33" s="87">
        <f>IF(SUMIF('Other Penalties Details'!$A:$A,$A33,'Other Penalties Details'!$F:$F)&gt;0,SUMIF('Other Penalties Details'!$A:$A,$A33,'Other Penalties Details'!$F:$F),"")</f>
      </c>
      <c r="K33" s="86" t="str">
        <f t="shared" si="0"/>
        <v>0:10</v>
      </c>
    </row>
    <row r="34" spans="1:11" s="88" customFormat="1" ht="14.25" customHeight="1">
      <c r="A34" s="86">
        <v>29</v>
      </c>
      <c r="B34" s="257" t="str">
        <f>VLOOKUP($A34,Startlist!$B:$H,2,FALSE)</f>
        <v>J18</v>
      </c>
      <c r="C34" s="170" t="str">
        <f>VLOOKUP($A34,Startlist!$B:$H,3,FALSE)</f>
        <v>Romario Voksepp</v>
      </c>
      <c r="D34" s="170" t="str">
        <f>VLOOKUP($A34,Startlist!$B:$H,4,FALSE)</f>
        <v>Rica Aarn</v>
      </c>
      <c r="E34" s="170" t="str">
        <f>VLOOKUP($A34,Startlist!$B:$H,7,FALSE)</f>
        <v>Honda Civic</v>
      </c>
      <c r="F34" s="87">
        <f>IF(SUMIF('Other Penalties Details'!$A:$A,$A34,'Other Penalties Details'!$B:$B)&gt;0,SUMIF('Other Penalties Details'!$A:$A,$A34,'Other Penalties Details'!$B:$B),"")</f>
        <v>10</v>
      </c>
      <c r="G34" s="87">
        <f>IF(SUMIF('Other Penalties Details'!$A:$A,$A34,'Other Penalties Details'!$C:$C)&gt;0,SUMIF('Other Penalties Details'!$A:$A,$A34,'Other Penalties Details'!$C:$C),"")</f>
        <v>30</v>
      </c>
      <c r="H34" s="87">
        <f>IF(SUMIF('Other Penalties Details'!$A:$A,$A34,'Other Penalties Details'!$D:$D)&gt;0,SUMIF('Other Penalties Details'!$A:$A,$A34,'Other Penalties Details'!$D:$D),"")</f>
      </c>
      <c r="I34" s="87">
        <f>IF(SUMIF('Other Penalties Details'!$A:$A,$A34,'Other Penalties Details'!$E:$E)&gt;0,SUMIF('Other Penalties Details'!$A:$A,$A34,'Other Penalties Details'!$E:$E),"")</f>
      </c>
      <c r="J34" s="87">
        <f>IF(SUMIF('Other Penalties Details'!$A:$A,$A34,'Other Penalties Details'!$F:$F)&gt;0,SUMIF('Other Penalties Details'!$A:$A,$A34,'Other Penalties Details'!$F:$F),"")</f>
      </c>
      <c r="K34" s="86" t="str">
        <f t="shared" si="0"/>
        <v>0:40</v>
      </c>
    </row>
    <row r="35" spans="1:11" s="88" customFormat="1" ht="14.25" customHeight="1">
      <c r="A35" s="258">
        <v>30</v>
      </c>
      <c r="B35" s="257" t="str">
        <f>VLOOKUP($A35,Startlist!$B:$H,2,FALSE)</f>
        <v>J16</v>
      </c>
      <c r="C35" s="170" t="str">
        <f>VLOOKUP($A35,Startlist!$B:$H,3,FALSE)</f>
        <v>Hanna Lisette Aabna</v>
      </c>
      <c r="D35" s="170" t="str">
        <f>VLOOKUP($A35,Startlist!$B:$H,4,FALSE)</f>
        <v>Robert Virves</v>
      </c>
      <c r="E35" s="170" t="str">
        <f>VLOOKUP($A35,Startlist!$B:$H,7,FALSE)</f>
        <v>Ford Fiesta</v>
      </c>
      <c r="F35" s="87">
        <f>IF(SUMIF('Other Penalties Details'!$A:$A,$A35,'Other Penalties Details'!$B:$B)&gt;0,SUMIF('Other Penalties Details'!$A:$A,$A35,'Other Penalties Details'!$B:$B),"")</f>
        <v>10</v>
      </c>
      <c r="G35" s="87">
        <f>IF(SUMIF('Other Penalties Details'!$A:$A,$A35,'Other Penalties Details'!$C:$C)&gt;0,SUMIF('Other Penalties Details'!$A:$A,$A35,'Other Penalties Details'!$C:$C),"")</f>
        <v>10</v>
      </c>
      <c r="H35" s="87">
        <f>IF(SUMIF('Other Penalties Details'!$A:$A,$A35,'Other Penalties Details'!$D:$D)&gt;0,SUMIF('Other Penalties Details'!$A:$A,$A35,'Other Penalties Details'!$D:$D),"")</f>
      </c>
      <c r="I35" s="87">
        <f>IF(SUMIF('Other Penalties Details'!$A:$A,$A35,'Other Penalties Details'!$E:$E)&gt;0,SUMIF('Other Penalties Details'!$A:$A,$A35,'Other Penalties Details'!$E:$E),"")</f>
      </c>
      <c r="J35" s="87">
        <f>IF(SUMIF('Other Penalties Details'!$A:$A,$A35,'Other Penalties Details'!$F:$F)&gt;0,SUMIF('Other Penalties Details'!$A:$A,$A35,'Other Penalties Details'!$F:$F),"")</f>
      </c>
      <c r="K35" s="86" t="str">
        <f t="shared" si="0"/>
        <v>0:20</v>
      </c>
    </row>
    <row r="36" spans="1:11" s="88" customFormat="1" ht="14.25" customHeight="1">
      <c r="A36" s="86">
        <v>31</v>
      </c>
      <c r="B36" s="257" t="str">
        <f>VLOOKUP($A36,Startlist!$B:$H,2,FALSE)</f>
        <v>J18</v>
      </c>
      <c r="C36" s="170" t="str">
        <f>VLOOKUP($A36,Startlist!$B:$H,3,FALSE)</f>
        <v>Esmar-Arnold Unt</v>
      </c>
      <c r="D36" s="170" t="str">
        <f>VLOOKUP($A36,Startlist!$B:$H,4,FALSE)</f>
        <v>Sulev Sarv</v>
      </c>
      <c r="E36" s="170" t="str">
        <f>VLOOKUP($A36,Startlist!$B:$H,7,FALSE)</f>
        <v>Honda Civic</v>
      </c>
      <c r="F36" s="87">
        <f>IF(SUMIF('Other Penalties Details'!$A:$A,$A36,'Other Penalties Details'!$B:$B)&gt;0,SUMIF('Other Penalties Details'!$A:$A,$A36,'Other Penalties Details'!$B:$B),"")</f>
        <v>10</v>
      </c>
      <c r="G36" s="87">
        <f>IF(SUMIF('Other Penalties Details'!$A:$A,$A36,'Other Penalties Details'!$C:$C)&gt;0,SUMIF('Other Penalties Details'!$A:$A,$A36,'Other Penalties Details'!$C:$C),"")</f>
      </c>
      <c r="H36" s="87">
        <f>IF(SUMIF('Other Penalties Details'!$A:$A,$A36,'Other Penalties Details'!$D:$D)&gt;0,SUMIF('Other Penalties Details'!$A:$A,$A36,'Other Penalties Details'!$D:$D),"")</f>
        <v>70</v>
      </c>
      <c r="I36" s="87">
        <f>IF(SUMIF('Other Penalties Details'!$A:$A,$A36,'Other Penalties Details'!$E:$E)&gt;0,SUMIF('Other Penalties Details'!$A:$A,$A36,'Other Penalties Details'!$E:$E),"")</f>
      </c>
      <c r="J36" s="87">
        <f>IF(SUMIF('Other Penalties Details'!$A:$A,$A36,'Other Penalties Details'!$F:$F)&gt;0,SUMIF('Other Penalties Details'!$A:$A,$A36,'Other Penalties Details'!$F:$F),"")</f>
      </c>
      <c r="K36" s="86" t="str">
        <f t="shared" si="0"/>
        <v>1:20</v>
      </c>
    </row>
    <row r="37" spans="1:11" s="88" customFormat="1" ht="14.25" customHeight="1">
      <c r="A37" s="260">
        <v>32</v>
      </c>
      <c r="B37" s="169" t="str">
        <f>VLOOKUP($A37,Startlist!$B:$H,2,FALSE)</f>
        <v>J18</v>
      </c>
      <c r="C37" s="170" t="str">
        <f>VLOOKUP($A37,Startlist!$B:$H,3,FALSE)</f>
        <v>Romet Klee</v>
      </c>
      <c r="D37" s="170" t="str">
        <f>VLOOKUP($A37,Startlist!$B:$H,4,FALSE)</f>
        <v>Roomet Kaljuste</v>
      </c>
      <c r="E37" s="170" t="str">
        <f>VLOOKUP($A37,Startlist!$B:$H,7,FALSE)</f>
        <v>BMW E36 318is</v>
      </c>
      <c r="F37" s="87">
        <f>IF(SUMIF('Other Penalties Details'!$A:$A,$A37,'Other Penalties Details'!$B:$B)&gt;0,SUMIF('Other Penalties Details'!$A:$A,$A37,'Other Penalties Details'!$B:$B),"")</f>
        <v>10</v>
      </c>
      <c r="G37" s="87">
        <f>IF(SUMIF('Other Penalties Details'!$A:$A,$A37,'Other Penalties Details'!$C:$C)&gt;0,SUMIF('Other Penalties Details'!$A:$A,$A37,'Other Penalties Details'!$C:$C),"")</f>
      </c>
      <c r="H37" s="87">
        <f>IF(SUMIF('Other Penalties Details'!$A:$A,$A37,'Other Penalties Details'!$D:$D)&gt;0,SUMIF('Other Penalties Details'!$A:$A,$A37,'Other Penalties Details'!$D:$D),"")</f>
      </c>
      <c r="I37" s="87">
        <f>IF(SUMIF('Other Penalties Details'!$A:$A,$A37,'Other Penalties Details'!$E:$E)&gt;0,SUMIF('Other Penalties Details'!$A:$A,$A37,'Other Penalties Details'!$E:$E),"")</f>
      </c>
      <c r="J37" s="87">
        <f>IF(SUMIF('Other Penalties Details'!$A:$A,$A37,'Other Penalties Details'!$F:$F)&gt;0,SUMIF('Other Penalties Details'!$A:$A,$A37,'Other Penalties Details'!$F:$F),"")</f>
      </c>
      <c r="K37" s="86" t="str">
        <f t="shared" si="0"/>
        <v>0:10</v>
      </c>
    </row>
    <row r="38" spans="1:11" s="88" customFormat="1" ht="14.25" customHeight="1">
      <c r="A38" s="258">
        <v>33</v>
      </c>
      <c r="B38" s="169" t="str">
        <f>VLOOKUP($A38,Startlist!$B:$H,2,FALSE)</f>
        <v>J18</v>
      </c>
      <c r="C38" s="170" t="str">
        <f>VLOOKUP($A38,Startlist!$B:$H,3,FALSE)</f>
        <v>Kauri Bõstrov</v>
      </c>
      <c r="D38" s="170" t="str">
        <f>VLOOKUP($A38,Startlist!$B:$H,4,FALSE)</f>
        <v>Jaanus Bõstrov</v>
      </c>
      <c r="E38" s="170" t="str">
        <f>VLOOKUP($A38,Startlist!$B:$H,7,FALSE)</f>
        <v>Honda</v>
      </c>
      <c r="F38" s="87">
        <f>IF(SUMIF('Other Penalties Details'!$A:$A,$A38,'Other Penalties Details'!$B:$B)&gt;0,SUMIF('Other Penalties Details'!$A:$A,$A38,'Other Penalties Details'!$B:$B),"")</f>
      </c>
      <c r="G38" s="87">
        <f>IF(SUMIF('Other Penalties Details'!$A:$A,$A38,'Other Penalties Details'!$C:$C)&gt;0,SUMIF('Other Penalties Details'!$A:$A,$A38,'Other Penalties Details'!$C:$C),"")</f>
      </c>
      <c r="H38" s="87">
        <f>IF(SUMIF('Other Penalties Details'!$A:$A,$A38,'Other Penalties Details'!$D:$D)&gt;0,SUMIF('Other Penalties Details'!$A:$A,$A38,'Other Penalties Details'!$D:$D),"")</f>
      </c>
      <c r="I38" s="87">
        <f>IF(SUMIF('Other Penalties Details'!$A:$A,$A38,'Other Penalties Details'!$E:$E)&gt;0,SUMIF('Other Penalties Details'!$A:$A,$A38,'Other Penalties Details'!$E:$E),"")</f>
      </c>
      <c r="J38" s="87">
        <f>IF(SUMIF('Other Penalties Details'!$A:$A,$A38,'Other Penalties Details'!$F:$F)&gt;0,SUMIF('Other Penalties Details'!$A:$A,$A38,'Other Penalties Details'!$F:$F),"")</f>
      </c>
      <c r="K38" s="86">
        <f t="shared" si="0"/>
      </c>
    </row>
    <row r="39" spans="1:11" s="88" customFormat="1" ht="14.25" customHeight="1">
      <c r="A39" s="86">
        <v>34</v>
      </c>
      <c r="B39" s="257" t="str">
        <f>VLOOKUP($A39,Startlist!$B:$H,2,FALSE)</f>
        <v>J16</v>
      </c>
      <c r="C39" s="170" t="str">
        <f>VLOOKUP($A39,Startlist!$B:$H,3,FALSE)</f>
        <v>Sander-Erik Tiits</v>
      </c>
      <c r="D39" s="170" t="str">
        <f>VLOOKUP($A39,Startlist!$B:$H,4,FALSE)</f>
        <v>Fredi Kostikov</v>
      </c>
      <c r="E39" s="170" t="str">
        <f>VLOOKUP($A39,Startlist!$B:$H,7,FALSE)</f>
        <v>Ford Fiesta</v>
      </c>
      <c r="F39" s="87">
        <f>IF(SUMIF('Other Penalties Details'!$A:$A,$A39,'Other Penalties Details'!$B:$B)&gt;0,SUMIF('Other Penalties Details'!$A:$A,$A39,'Other Penalties Details'!$B:$B),"")</f>
      </c>
      <c r="G39" s="87">
        <f>IF(SUMIF('Other Penalties Details'!$A:$A,$A39,'Other Penalties Details'!$C:$C)&gt;0,SUMIF('Other Penalties Details'!$A:$A,$A39,'Other Penalties Details'!$C:$C),"")</f>
        <v>30</v>
      </c>
      <c r="H39" s="87">
        <f>IF(SUMIF('Other Penalties Details'!$A:$A,$A39,'Other Penalties Details'!$D:$D)&gt;0,SUMIF('Other Penalties Details'!$A:$A,$A39,'Other Penalties Details'!$D:$D),"")</f>
        <v>10</v>
      </c>
      <c r="I39" s="87">
        <f>IF(SUMIF('Other Penalties Details'!$A:$A,$A39,'Other Penalties Details'!$E:$E)&gt;0,SUMIF('Other Penalties Details'!$A:$A,$A39,'Other Penalties Details'!$E:$E),"")</f>
      </c>
      <c r="J39" s="87">
        <f>IF(SUMIF('Other Penalties Details'!$A:$A,$A39,'Other Penalties Details'!$F:$F)&gt;0,SUMIF('Other Penalties Details'!$A:$A,$A39,'Other Penalties Details'!$F:$F),"")</f>
      </c>
      <c r="K39" s="86" t="str">
        <f t="shared" si="0"/>
        <v>0:40</v>
      </c>
    </row>
    <row r="40" spans="1:11" s="88" customFormat="1" ht="14.25" customHeight="1">
      <c r="A40" s="259">
        <v>35</v>
      </c>
      <c r="B40" s="169" t="str">
        <f>VLOOKUP($A40,Startlist!$B:$H,2,FALSE)</f>
        <v>J18</v>
      </c>
      <c r="C40" s="170" t="str">
        <f>VLOOKUP($A40,Startlist!$B:$H,3,FALSE)</f>
        <v>Kert Tammoja</v>
      </c>
      <c r="D40" s="170" t="str">
        <f>VLOOKUP($A40,Startlist!$B:$H,4,FALSE)</f>
        <v>Martin Müganen</v>
      </c>
      <c r="E40" s="170" t="str">
        <f>VLOOKUP($A40,Startlist!$B:$H,7,FALSE)</f>
        <v>Honda Civic</v>
      </c>
      <c r="F40" s="87">
        <f>IF(SUMIF('Other Penalties Details'!$A:$A,$A40,'Other Penalties Details'!$B:$B)&gt;0,SUMIF('Other Penalties Details'!$A:$A,$A40,'Other Penalties Details'!$B:$B),"")</f>
      </c>
      <c r="G40" s="87">
        <f>IF(SUMIF('Other Penalties Details'!$A:$A,$A40,'Other Penalties Details'!$C:$C)&gt;0,SUMIF('Other Penalties Details'!$A:$A,$A40,'Other Penalties Details'!$C:$C),"")</f>
      </c>
      <c r="H40" s="87">
        <f>IF(SUMIF('Other Penalties Details'!$A:$A,$A40,'Other Penalties Details'!$D:$D)&gt;0,SUMIF('Other Penalties Details'!$A:$A,$A40,'Other Penalties Details'!$D:$D),"")</f>
      </c>
      <c r="I40" s="87">
        <f>IF(SUMIF('Other Penalties Details'!$A:$A,$A40,'Other Penalties Details'!$E:$E)&gt;0,SUMIF('Other Penalties Details'!$A:$A,$A40,'Other Penalties Details'!$E:$E),"")</f>
      </c>
      <c r="J40" s="87">
        <f>IF(SUMIF('Other Penalties Details'!$A:$A,$A40,'Other Penalties Details'!$F:$F)&gt;0,SUMIF('Other Penalties Details'!$A:$A,$A40,'Other Penalties Details'!$F:$F),"")</f>
      </c>
      <c r="K40" s="86">
        <f t="shared" si="0"/>
      </c>
    </row>
    <row r="41" spans="1:11" s="88" customFormat="1" ht="14.25" customHeight="1">
      <c r="A41" s="86">
        <v>36</v>
      </c>
      <c r="B41" s="257" t="str">
        <f>VLOOKUP($A41,Startlist!$B:$H,2,FALSE)</f>
        <v>J18</v>
      </c>
      <c r="C41" s="170" t="str">
        <f>VLOOKUP($A41,Startlist!$B:$H,3,FALSE)</f>
        <v>Kristian Hallikmägi</v>
      </c>
      <c r="D41" s="170" t="str">
        <f>VLOOKUP($A41,Startlist!$B:$H,4,FALSE)</f>
        <v>Jaan Pisang</v>
      </c>
      <c r="E41" s="170" t="str">
        <f>VLOOKUP($A41,Startlist!$B:$H,7,FALSE)</f>
        <v>Honda Civic</v>
      </c>
      <c r="F41" s="87">
        <f>IF(SUMIF('Other Penalties Details'!$A:$A,$A41,'Other Penalties Details'!$B:$B)&gt;0,SUMIF('Other Penalties Details'!$A:$A,$A41,'Other Penalties Details'!$B:$B),"")</f>
        <v>10</v>
      </c>
      <c r="G41" s="87">
        <f>IF(SUMIF('Other Penalties Details'!$A:$A,$A41,'Other Penalties Details'!$C:$C)&gt;0,SUMIF('Other Penalties Details'!$A:$A,$A41,'Other Penalties Details'!$C:$C),"")</f>
        <v>30</v>
      </c>
      <c r="H41" s="87">
        <f>IF(SUMIF('Other Penalties Details'!$A:$A,$A41,'Other Penalties Details'!$D:$D)&gt;0,SUMIF('Other Penalties Details'!$A:$A,$A41,'Other Penalties Details'!$D:$D),"")</f>
      </c>
      <c r="I41" s="87">
        <f>IF(SUMIF('Other Penalties Details'!$A:$A,$A41,'Other Penalties Details'!$E:$E)&gt;0,SUMIF('Other Penalties Details'!$A:$A,$A41,'Other Penalties Details'!$E:$E),"")</f>
      </c>
      <c r="J41" s="87">
        <f>IF(SUMIF('Other Penalties Details'!$A:$A,$A41,'Other Penalties Details'!$F:$F)&gt;0,SUMIF('Other Penalties Details'!$A:$A,$A41,'Other Penalties Details'!$F:$F),"")</f>
      </c>
      <c r="K41" s="86" t="str">
        <f t="shared" si="0"/>
        <v>0:40</v>
      </c>
    </row>
    <row r="42" spans="1:11" s="88" customFormat="1" ht="14.25" customHeight="1">
      <c r="A42" s="260">
        <v>37</v>
      </c>
      <c r="B42" s="169" t="str">
        <f>VLOOKUP($A42,Startlist!$B:$H,2,FALSE)</f>
        <v>J16</v>
      </c>
      <c r="C42" s="170" t="str">
        <f>VLOOKUP($A42,Startlist!$B:$H,3,FALSE)</f>
        <v>Oskar Männamets</v>
      </c>
      <c r="D42" s="170" t="str">
        <f>VLOOKUP($A42,Startlist!$B:$H,4,FALSE)</f>
        <v>Holger Enok</v>
      </c>
      <c r="E42" s="170" t="str">
        <f>VLOOKUP($A42,Startlist!$B:$H,7,FALSE)</f>
        <v>Ford Fiesta</v>
      </c>
      <c r="F42" s="87">
        <f>IF(SUMIF('Other Penalties Details'!$A:$A,$A42,'Other Penalties Details'!$B:$B)&gt;0,SUMIF('Other Penalties Details'!$A:$A,$A42,'Other Penalties Details'!$B:$B),"")</f>
        <v>10</v>
      </c>
      <c r="G42" s="87">
        <f>IF(SUMIF('Other Penalties Details'!$A:$A,$A42,'Other Penalties Details'!$C:$C)&gt;0,SUMIF('Other Penalties Details'!$A:$A,$A42,'Other Penalties Details'!$C:$C),"")</f>
      </c>
      <c r="H42" s="87">
        <f>IF(SUMIF('Other Penalties Details'!$A:$A,$A42,'Other Penalties Details'!$D:$D)&gt;0,SUMIF('Other Penalties Details'!$A:$A,$A42,'Other Penalties Details'!$D:$D),"")</f>
      </c>
      <c r="I42" s="87">
        <f>IF(SUMIF('Other Penalties Details'!$A:$A,$A42,'Other Penalties Details'!$E:$E)&gt;0,SUMIF('Other Penalties Details'!$A:$A,$A42,'Other Penalties Details'!$E:$E),"")</f>
      </c>
      <c r="J42" s="87">
        <f>IF(SUMIF('Other Penalties Details'!$A:$A,$A42,'Other Penalties Details'!$F:$F)&gt;0,SUMIF('Other Penalties Details'!$A:$A,$A42,'Other Penalties Details'!$F:$F),"")</f>
      </c>
      <c r="K42" s="86" t="str">
        <f t="shared" si="0"/>
        <v>0:10</v>
      </c>
    </row>
    <row r="43" spans="1:11" s="88" customFormat="1" ht="14.25" customHeight="1">
      <c r="A43" s="86">
        <v>38</v>
      </c>
      <c r="B43" s="169" t="str">
        <f>VLOOKUP($A43,Startlist!$B:$H,2,FALSE)</f>
        <v>J18</v>
      </c>
      <c r="C43" s="170" t="str">
        <f>VLOOKUP($A43,Startlist!$B:$H,3,FALSE)</f>
        <v>Joosep Planken</v>
      </c>
      <c r="D43" s="170" t="str">
        <f>VLOOKUP($A43,Startlist!$B:$H,4,FALSE)</f>
        <v>Andrew Wilfong</v>
      </c>
      <c r="E43" s="170" t="str">
        <f>VLOOKUP($A43,Startlist!$B:$H,7,FALSE)</f>
        <v>Honda CRX</v>
      </c>
      <c r="F43" s="87">
        <f>IF(SUMIF('Other Penalties Details'!$A:$A,$A43,'Other Penalties Details'!$B:$B)&gt;0,SUMIF('Other Penalties Details'!$A:$A,$A43,'Other Penalties Details'!$B:$B),"")</f>
      </c>
      <c r="G43" s="87">
        <f>IF(SUMIF('Other Penalties Details'!$A:$A,$A43,'Other Penalties Details'!$C:$C)&gt;0,SUMIF('Other Penalties Details'!$A:$A,$A43,'Other Penalties Details'!$C:$C),"")</f>
      </c>
      <c r="H43" s="87">
        <f>IF(SUMIF('Other Penalties Details'!$A:$A,$A43,'Other Penalties Details'!$D:$D)&gt;0,SUMIF('Other Penalties Details'!$A:$A,$A43,'Other Penalties Details'!$D:$D),"")</f>
      </c>
      <c r="I43" s="87">
        <f>IF(SUMIF('Other Penalties Details'!$A:$A,$A43,'Other Penalties Details'!$E:$E)&gt;0,SUMIF('Other Penalties Details'!$A:$A,$A43,'Other Penalties Details'!$E:$E),"")</f>
      </c>
      <c r="J43" s="87">
        <f>IF(SUMIF('Other Penalties Details'!$A:$A,$A43,'Other Penalties Details'!$F:$F)&gt;0,SUMIF('Other Penalties Details'!$A:$A,$A43,'Other Penalties Details'!$F:$F),"")</f>
      </c>
      <c r="K43" s="86">
        <f t="shared" si="0"/>
      </c>
    </row>
    <row r="44" spans="1:11" s="88" customFormat="1" ht="14.25" customHeight="1">
      <c r="A44" s="258">
        <v>39</v>
      </c>
      <c r="B44" s="169" t="str">
        <f>VLOOKUP($A44,Startlist!$B:$H,2,FALSE)</f>
        <v>4WD</v>
      </c>
      <c r="C44" s="170" t="str">
        <f>VLOOKUP($A44,Startlist!$B:$H,3,FALSE)</f>
        <v>Martin Vaga</v>
      </c>
      <c r="D44" s="170" t="str">
        <f>VLOOKUP($A44,Startlist!$B:$H,4,FALSE)</f>
        <v>Kristian Teern</v>
      </c>
      <c r="E44" s="170" t="str">
        <f>VLOOKUP($A44,Startlist!$B:$H,7,FALSE)</f>
        <v>Mitsubishi Lancer Evo 8</v>
      </c>
      <c r="F44" s="87">
        <f>IF(SUMIF('Other Penalties Details'!$A:$A,$A44,'Other Penalties Details'!$B:$B)&gt;0,SUMIF('Other Penalties Details'!$A:$A,$A44,'Other Penalties Details'!$B:$B),"")</f>
        <v>10</v>
      </c>
      <c r="G44" s="87">
        <f>IF(SUMIF('Other Penalties Details'!$A:$A,$A44,'Other Penalties Details'!$C:$C)&gt;0,SUMIF('Other Penalties Details'!$A:$A,$A44,'Other Penalties Details'!$C:$C),"")</f>
      </c>
      <c r="H44" s="87">
        <f>IF(SUMIF('Other Penalties Details'!$A:$A,$A44,'Other Penalties Details'!$D:$D)&gt;0,SUMIF('Other Penalties Details'!$A:$A,$A44,'Other Penalties Details'!$D:$D),"")</f>
      </c>
      <c r="I44" s="87">
        <f>IF(SUMIF('Other Penalties Details'!$A:$A,$A44,'Other Penalties Details'!$E:$E)&gt;0,SUMIF('Other Penalties Details'!$A:$A,$A44,'Other Penalties Details'!$E:$E),"")</f>
      </c>
      <c r="J44" s="87">
        <f>IF(SUMIF('Other Penalties Details'!$A:$A,$A44,'Other Penalties Details'!$F:$F)&gt;0,SUMIF('Other Penalties Details'!$A:$A,$A44,'Other Penalties Details'!$F:$F),"")</f>
      </c>
      <c r="K44" s="86" t="str">
        <f t="shared" si="0"/>
        <v>0:10</v>
      </c>
    </row>
    <row r="45" spans="1:11" s="88" customFormat="1" ht="14.25" customHeight="1">
      <c r="A45" s="86">
        <v>40</v>
      </c>
      <c r="B45" s="257" t="str">
        <f>VLOOKUP($A45,Startlist!$B:$H,2,FALSE)</f>
        <v>4WD</v>
      </c>
      <c r="C45" s="170" t="str">
        <f>VLOOKUP($A45,Startlist!$B:$H,3,FALSE)</f>
        <v>Martin Kutser</v>
      </c>
      <c r="D45" s="170" t="str">
        <f>VLOOKUP($A45,Startlist!$B:$H,4,FALSE)</f>
        <v>Kristjan Ojavee</v>
      </c>
      <c r="E45" s="170" t="str">
        <f>VLOOKUP($A45,Startlist!$B:$H,7,FALSE)</f>
        <v>Subaru Impreza</v>
      </c>
      <c r="F45" s="87">
        <f>IF(SUMIF('Other Penalties Details'!$A:$A,$A45,'Other Penalties Details'!$B:$B)&gt;0,SUMIF('Other Penalties Details'!$A:$A,$A45,'Other Penalties Details'!$B:$B),"")</f>
        <v>20</v>
      </c>
      <c r="G45" s="87">
        <f>IF(SUMIF('Other Penalties Details'!$A:$A,$A45,'Other Penalties Details'!$C:$C)&gt;0,SUMIF('Other Penalties Details'!$A:$A,$A45,'Other Penalties Details'!$C:$C),"")</f>
        <v>10</v>
      </c>
      <c r="H45" s="87">
        <f>IF(SUMIF('Other Penalties Details'!$A:$A,$A45,'Other Penalties Details'!$D:$D)&gt;0,SUMIF('Other Penalties Details'!$A:$A,$A45,'Other Penalties Details'!$D:$D),"")</f>
        <v>10</v>
      </c>
      <c r="I45" s="87">
        <f>IF(SUMIF('Other Penalties Details'!$A:$A,$A45,'Other Penalties Details'!$E:$E)&gt;0,SUMIF('Other Penalties Details'!$A:$A,$A45,'Other Penalties Details'!$E:$E),"")</f>
      </c>
      <c r="J45" s="87">
        <f>IF(SUMIF('Other Penalties Details'!$A:$A,$A45,'Other Penalties Details'!$F:$F)&gt;0,SUMIF('Other Penalties Details'!$A:$A,$A45,'Other Penalties Details'!$F:$F),"")</f>
      </c>
      <c r="K45" s="86" t="str">
        <f t="shared" si="0"/>
        <v>0:40</v>
      </c>
    </row>
    <row r="46" spans="1:11" s="88" customFormat="1" ht="14.25" customHeight="1">
      <c r="A46" s="86">
        <v>41</v>
      </c>
      <c r="B46" s="257" t="str">
        <f>VLOOKUP($A46,Startlist!$B:$H,2,FALSE)</f>
        <v>4WD</v>
      </c>
      <c r="C46" s="170" t="str">
        <f>VLOOKUP($A46,Startlist!$B:$H,3,FALSE)</f>
        <v>Marko Eespakk</v>
      </c>
      <c r="D46" s="170" t="str">
        <f>VLOOKUP($A46,Startlist!$B:$H,4,FALSE)</f>
        <v>Eva-Lota Eespakk</v>
      </c>
      <c r="E46" s="170" t="str">
        <f>VLOOKUP($A46,Startlist!$B:$H,7,FALSE)</f>
        <v>VW Golf</v>
      </c>
      <c r="F46" s="87">
        <f>IF(SUMIF('Other Penalties Details'!$A:$A,$A46,'Other Penalties Details'!$B:$B)&gt;0,SUMIF('Other Penalties Details'!$A:$A,$A46,'Other Penalties Details'!$B:$B),"")</f>
        <v>10</v>
      </c>
      <c r="G46" s="87">
        <f>IF(SUMIF('Other Penalties Details'!$A:$A,$A46,'Other Penalties Details'!$C:$C)&gt;0,SUMIF('Other Penalties Details'!$A:$A,$A46,'Other Penalties Details'!$C:$C),"")</f>
        <v>20</v>
      </c>
      <c r="H46" s="87">
        <f>IF(SUMIF('Other Penalties Details'!$A:$A,$A46,'Other Penalties Details'!$D:$D)&gt;0,SUMIF('Other Penalties Details'!$A:$A,$A46,'Other Penalties Details'!$D:$D),"")</f>
        <v>20</v>
      </c>
      <c r="I46" s="87">
        <f>IF(SUMIF('Other Penalties Details'!$A:$A,$A46,'Other Penalties Details'!$E:$E)&gt;0,SUMIF('Other Penalties Details'!$A:$A,$A46,'Other Penalties Details'!$E:$E),"")</f>
      </c>
      <c r="J46" s="87">
        <f>IF(SUMIF('Other Penalties Details'!$A:$A,$A46,'Other Penalties Details'!$F:$F)&gt;0,SUMIF('Other Penalties Details'!$A:$A,$A46,'Other Penalties Details'!$F:$F),"")</f>
      </c>
      <c r="K46" s="86" t="str">
        <f t="shared" si="0"/>
        <v>0:50</v>
      </c>
    </row>
    <row r="47" spans="1:11" s="88" customFormat="1" ht="14.25" customHeight="1">
      <c r="A47" s="259">
        <v>42</v>
      </c>
      <c r="B47" s="169" t="str">
        <f>VLOOKUP($A47,Startlist!$B:$H,2,FALSE)</f>
        <v>4WD</v>
      </c>
      <c r="C47" s="170" t="str">
        <f>VLOOKUP($A47,Startlist!$B:$H,3,FALSE)</f>
        <v>Robin Pruul</v>
      </c>
      <c r="D47" s="170" t="str">
        <f>VLOOKUP($A47,Startlist!$B:$H,4,FALSE)</f>
        <v>Rein Tikka</v>
      </c>
      <c r="E47" s="170" t="str">
        <f>VLOOKUP($A47,Startlist!$B:$H,7,FALSE)</f>
        <v>Subaru Impreza</v>
      </c>
      <c r="F47" s="87">
        <f>IF(SUMIF('Other Penalties Details'!$A:$A,$A47,'Other Penalties Details'!$B:$B)&gt;0,SUMIF('Other Penalties Details'!$A:$A,$A47,'Other Penalties Details'!$B:$B),"")</f>
      </c>
      <c r="G47" s="87">
        <f>IF(SUMIF('Other Penalties Details'!$A:$A,$A47,'Other Penalties Details'!$C:$C)&gt;0,SUMIF('Other Penalties Details'!$A:$A,$A47,'Other Penalties Details'!$C:$C),"")</f>
      </c>
      <c r="H47" s="87">
        <f>IF(SUMIF('Other Penalties Details'!$A:$A,$A47,'Other Penalties Details'!$D:$D)&gt;0,SUMIF('Other Penalties Details'!$A:$A,$A47,'Other Penalties Details'!$D:$D),"")</f>
      </c>
      <c r="I47" s="87">
        <f>IF(SUMIF('Other Penalties Details'!$A:$A,$A47,'Other Penalties Details'!$E:$E)&gt;0,SUMIF('Other Penalties Details'!$A:$A,$A47,'Other Penalties Details'!$E:$E),"")</f>
      </c>
      <c r="J47" s="87">
        <f>IF(SUMIF('Other Penalties Details'!$A:$A,$A47,'Other Penalties Details'!$F:$F)&gt;0,SUMIF('Other Penalties Details'!$A:$A,$A47,'Other Penalties Details'!$F:$F),"")</f>
      </c>
      <c r="K47" s="86">
        <f t="shared" si="0"/>
      </c>
    </row>
    <row r="48" spans="1:11" s="88" customFormat="1" ht="14.25" customHeight="1">
      <c r="A48" s="86">
        <v>43</v>
      </c>
      <c r="B48" s="257" t="str">
        <f>VLOOKUP($A48,Startlist!$B:$H,2,FALSE)</f>
        <v>4WD</v>
      </c>
      <c r="C48" s="170" t="str">
        <f>VLOOKUP($A48,Startlist!$B:$H,3,FALSE)</f>
        <v>Kristo Kodas</v>
      </c>
      <c r="D48" s="170" t="str">
        <f>VLOOKUP($A48,Startlist!$B:$H,4,FALSE)</f>
        <v>Tõnis Tagel</v>
      </c>
      <c r="E48" s="170" t="str">
        <f>VLOOKUP($A48,Startlist!$B:$H,7,FALSE)</f>
        <v>Audi A3</v>
      </c>
      <c r="F48" s="87">
        <f>IF(SUMIF('Other Penalties Details'!$A:$A,$A48,'Other Penalties Details'!$B:$B)&gt;0,SUMIF('Other Penalties Details'!$A:$A,$A48,'Other Penalties Details'!$B:$B),"")</f>
        <v>80</v>
      </c>
      <c r="G48" s="87">
        <f>IF(SUMIF('Other Penalties Details'!$A:$A,$A48,'Other Penalties Details'!$C:$C)&gt;0,SUMIF('Other Penalties Details'!$A:$A,$A48,'Other Penalties Details'!$C:$C),"")</f>
        <v>20</v>
      </c>
      <c r="H48" s="87">
        <f>IF(SUMIF('Other Penalties Details'!$A:$A,$A48,'Other Penalties Details'!$D:$D)&gt;0,SUMIF('Other Penalties Details'!$A:$A,$A48,'Other Penalties Details'!$D:$D),"")</f>
      </c>
      <c r="I48" s="87">
        <f>IF(SUMIF('Other Penalties Details'!$A:$A,$A48,'Other Penalties Details'!$E:$E)&gt;0,SUMIF('Other Penalties Details'!$A:$A,$A48,'Other Penalties Details'!$E:$E),"")</f>
      </c>
      <c r="J48" s="87">
        <f>IF(SUMIF('Other Penalties Details'!$A:$A,$A48,'Other Penalties Details'!$F:$F)&gt;0,SUMIF('Other Penalties Details'!$A:$A,$A48,'Other Penalties Details'!$F:$F),"")</f>
      </c>
      <c r="K48" s="86" t="str">
        <f t="shared" si="0"/>
        <v>1:40</v>
      </c>
    </row>
    <row r="49" spans="1:11" s="88" customFormat="1" ht="14.25" customHeight="1">
      <c r="A49" s="258">
        <v>44</v>
      </c>
      <c r="B49" s="257" t="str">
        <f>VLOOKUP($A49,Startlist!$B:$H,2,FALSE)</f>
        <v>4WD</v>
      </c>
      <c r="C49" s="170" t="str">
        <f>VLOOKUP($A49,Startlist!$B:$H,3,FALSE)</f>
        <v>Kevin Kangur</v>
      </c>
      <c r="D49" s="170" t="str">
        <f>VLOOKUP($A49,Startlist!$B:$H,4,FALSE)</f>
        <v>Oti Maat</v>
      </c>
      <c r="E49" s="170" t="str">
        <f>VLOOKUP($A49,Startlist!$B:$H,7,FALSE)</f>
        <v>Subaru Impreza</v>
      </c>
      <c r="F49" s="87">
        <f>IF(SUMIF('Other Penalties Details'!$A:$A,$A49,'Other Penalties Details'!$B:$B)&gt;0,SUMIF('Other Penalties Details'!$A:$A,$A49,'Other Penalties Details'!$B:$B),"")</f>
      </c>
      <c r="G49" s="87">
        <f>IF(SUMIF('Other Penalties Details'!$A:$A,$A49,'Other Penalties Details'!$C:$C)&gt;0,SUMIF('Other Penalties Details'!$A:$A,$A49,'Other Penalties Details'!$C:$C),"")</f>
      </c>
      <c r="H49" s="87">
        <f>IF(SUMIF('Other Penalties Details'!$A:$A,$A49,'Other Penalties Details'!$D:$D)&gt;0,SUMIF('Other Penalties Details'!$A:$A,$A49,'Other Penalties Details'!$D:$D),"")</f>
      </c>
      <c r="I49" s="87">
        <f>IF(SUMIF('Other Penalties Details'!$A:$A,$A49,'Other Penalties Details'!$E:$E)&gt;0,SUMIF('Other Penalties Details'!$A:$A,$A49,'Other Penalties Details'!$E:$E),"")</f>
      </c>
      <c r="J49" s="87">
        <f>IF(SUMIF('Other Penalties Details'!$A:$A,$A49,'Other Penalties Details'!$F:$F)&gt;0,SUMIF('Other Penalties Details'!$A:$A,$A49,'Other Penalties Details'!$F:$F),"")</f>
      </c>
      <c r="K49" s="86">
        <f t="shared" si="0"/>
      </c>
    </row>
    <row r="50" spans="1:11" s="88" customFormat="1" ht="14.25" customHeight="1">
      <c r="A50" s="86">
        <v>45</v>
      </c>
      <c r="B50" s="257" t="str">
        <f>VLOOKUP($A50,Startlist!$B:$H,2,FALSE)</f>
        <v>4WD</v>
      </c>
      <c r="C50" s="170" t="str">
        <f>VLOOKUP($A50,Startlist!$B:$H,3,FALSE)</f>
        <v>Alex Raadik</v>
      </c>
      <c r="D50" s="170" t="str">
        <f>VLOOKUP($A50,Startlist!$B:$H,4,FALSE)</f>
        <v>Marko Kruus</v>
      </c>
      <c r="E50" s="170" t="str">
        <f>VLOOKUP($A50,Startlist!$B:$H,7,FALSE)</f>
        <v>Mitsubishi Lancer Evo 9</v>
      </c>
      <c r="F50" s="87">
        <f>IF(SUMIF('Other Penalties Details'!$A:$A,$A50,'Other Penalties Details'!$B:$B)&gt;0,SUMIF('Other Penalties Details'!$A:$A,$A50,'Other Penalties Details'!$B:$B),"")</f>
        <v>10</v>
      </c>
      <c r="G50" s="87">
        <f>IF(SUMIF('Other Penalties Details'!$A:$A,$A50,'Other Penalties Details'!$C:$C)&gt;0,SUMIF('Other Penalties Details'!$A:$A,$A50,'Other Penalties Details'!$C:$C),"")</f>
        <v>70</v>
      </c>
      <c r="H50" s="87">
        <f>IF(SUMIF('Other Penalties Details'!$A:$A,$A50,'Other Penalties Details'!$D:$D)&gt;0,SUMIF('Other Penalties Details'!$A:$A,$A50,'Other Penalties Details'!$D:$D),"")</f>
      </c>
      <c r="I50" s="87">
        <f>IF(SUMIF('Other Penalties Details'!$A:$A,$A50,'Other Penalties Details'!$E:$E)&gt;0,SUMIF('Other Penalties Details'!$A:$A,$A50,'Other Penalties Details'!$E:$E),"")</f>
      </c>
      <c r="J50" s="87">
        <f>IF(SUMIF('Other Penalties Details'!$A:$A,$A50,'Other Penalties Details'!$F:$F)&gt;0,SUMIF('Other Penalties Details'!$A:$A,$A50,'Other Penalties Details'!$F:$F),"")</f>
      </c>
      <c r="K50" s="86" t="str">
        <f t="shared" si="0"/>
        <v>1:20</v>
      </c>
    </row>
    <row r="51" spans="1:11" s="88" customFormat="1" ht="14.25" customHeight="1">
      <c r="A51" s="259">
        <v>46</v>
      </c>
      <c r="B51" s="257" t="str">
        <f>VLOOKUP($A51,Startlist!$B:$H,2,FALSE)</f>
        <v>2ST</v>
      </c>
      <c r="C51" s="170" t="str">
        <f>VLOOKUP($A51,Startlist!$B:$H,3,FALSE)</f>
        <v>Tauri Nõgu</v>
      </c>
      <c r="D51" s="170" t="str">
        <f>VLOOKUP($A51,Startlist!$B:$H,4,FALSE)</f>
        <v>Priit Nõgu</v>
      </c>
      <c r="E51" s="170" t="str">
        <f>VLOOKUP($A51,Startlist!$B:$H,7,FALSE)</f>
        <v>BMW 320</v>
      </c>
      <c r="F51" s="87">
        <f>IF(SUMIF('Other Penalties Details'!$A:$A,$A51,'Other Penalties Details'!$B:$B)&gt;0,SUMIF('Other Penalties Details'!$A:$A,$A51,'Other Penalties Details'!$B:$B),"")</f>
      </c>
      <c r="G51" s="87">
        <f>IF(SUMIF('Other Penalties Details'!$A:$A,$A51,'Other Penalties Details'!$C:$C)&gt;0,SUMIF('Other Penalties Details'!$A:$A,$A51,'Other Penalties Details'!$C:$C),"")</f>
        <v>60</v>
      </c>
      <c r="H51" s="87">
        <f>IF(SUMIF('Other Penalties Details'!$A:$A,$A51,'Other Penalties Details'!$D:$D)&gt;0,SUMIF('Other Penalties Details'!$A:$A,$A51,'Other Penalties Details'!$D:$D),"")</f>
      </c>
      <c r="I51" s="87">
        <f>IF(SUMIF('Other Penalties Details'!$A:$A,$A51,'Other Penalties Details'!$E:$E)&gt;0,SUMIF('Other Penalties Details'!$A:$A,$A51,'Other Penalties Details'!$E:$E),"")</f>
      </c>
      <c r="J51" s="87">
        <f>IF(SUMIF('Other Penalties Details'!$A:$A,$A51,'Other Penalties Details'!$F:$F)&gt;0,SUMIF('Other Penalties Details'!$A:$A,$A51,'Other Penalties Details'!$F:$F),"")</f>
      </c>
      <c r="K51" s="86" t="str">
        <f t="shared" si="0"/>
        <v>1:00</v>
      </c>
    </row>
    <row r="52" spans="1:11" s="88" customFormat="1" ht="14.25" customHeight="1">
      <c r="A52" s="86">
        <v>47</v>
      </c>
      <c r="B52" s="257" t="str">
        <f>VLOOKUP($A52,Startlist!$B:$H,2,FALSE)</f>
        <v>2ST</v>
      </c>
      <c r="C52" s="170" t="str">
        <f>VLOOKUP($A52,Startlist!$B:$H,3,FALSE)</f>
        <v>Vahur Mäesalu</v>
      </c>
      <c r="D52" s="170" t="str">
        <f>VLOOKUP($A52,Startlist!$B:$H,4,FALSE)</f>
        <v>Jan Nõlvak</v>
      </c>
      <c r="E52" s="170" t="str">
        <f>VLOOKUP($A52,Startlist!$B:$H,7,FALSE)</f>
        <v>BMW 328</v>
      </c>
      <c r="F52" s="87">
        <f>IF(SUMIF('Other Penalties Details'!$A:$A,$A52,'Other Penalties Details'!$B:$B)&gt;0,SUMIF('Other Penalties Details'!$A:$A,$A52,'Other Penalties Details'!$B:$B),"")</f>
        <v>80</v>
      </c>
      <c r="G52" s="87">
        <f>IF(SUMIF('Other Penalties Details'!$A:$A,$A52,'Other Penalties Details'!$C:$C)&gt;0,SUMIF('Other Penalties Details'!$A:$A,$A52,'Other Penalties Details'!$C:$C),"")</f>
      </c>
      <c r="H52" s="87">
        <f>IF(SUMIF('Other Penalties Details'!$A:$A,$A52,'Other Penalties Details'!$D:$D)&gt;0,SUMIF('Other Penalties Details'!$A:$A,$A52,'Other Penalties Details'!$D:$D),"")</f>
        <v>10</v>
      </c>
      <c r="I52" s="87">
        <f>IF(SUMIF('Other Penalties Details'!$A:$A,$A52,'Other Penalties Details'!$E:$E)&gt;0,SUMIF('Other Penalties Details'!$A:$A,$A52,'Other Penalties Details'!$E:$E),"")</f>
      </c>
      <c r="J52" s="87">
        <f>IF(SUMIF('Other Penalties Details'!$A:$A,$A52,'Other Penalties Details'!$F:$F)&gt;0,SUMIF('Other Penalties Details'!$A:$A,$A52,'Other Penalties Details'!$F:$F),"")</f>
      </c>
      <c r="K52" s="86" t="str">
        <f t="shared" si="0"/>
        <v>1:30</v>
      </c>
    </row>
    <row r="53" spans="1:11" s="88" customFormat="1" ht="14.25" customHeight="1">
      <c r="A53" s="259">
        <v>48</v>
      </c>
      <c r="B53" s="169" t="str">
        <f>VLOOKUP($A53,Startlist!$B:$H,2,FALSE)</f>
        <v>2SE</v>
      </c>
      <c r="C53" s="170" t="str">
        <f>VLOOKUP($A53,Startlist!$B:$H,3,FALSE)</f>
        <v>Jorven Kurba</v>
      </c>
      <c r="D53" s="170" t="str">
        <f>VLOOKUP($A53,Startlist!$B:$H,4,FALSE)</f>
        <v>Jarmo Kurba</v>
      </c>
      <c r="E53" s="170" t="str">
        <f>VLOOKUP($A53,Startlist!$B:$H,7,FALSE)</f>
        <v>Audi A3</v>
      </c>
      <c r="F53" s="87">
        <f>IF(SUMIF('Other Penalties Details'!$A:$A,$A53,'Other Penalties Details'!$B:$B)&gt;0,SUMIF('Other Penalties Details'!$A:$A,$A53,'Other Penalties Details'!$B:$B),"")</f>
        <v>10</v>
      </c>
      <c r="G53" s="87">
        <f>IF(SUMIF('Other Penalties Details'!$A:$A,$A53,'Other Penalties Details'!$C:$C)&gt;0,SUMIF('Other Penalties Details'!$A:$A,$A53,'Other Penalties Details'!$C:$C),"")</f>
      </c>
      <c r="H53" s="87">
        <f>IF(SUMIF('Other Penalties Details'!$A:$A,$A53,'Other Penalties Details'!$D:$D)&gt;0,SUMIF('Other Penalties Details'!$A:$A,$A53,'Other Penalties Details'!$D:$D),"")</f>
      </c>
      <c r="I53" s="87">
        <f>IF(SUMIF('Other Penalties Details'!$A:$A,$A53,'Other Penalties Details'!$E:$E)&gt;0,SUMIF('Other Penalties Details'!$A:$A,$A53,'Other Penalties Details'!$E:$E),"")</f>
      </c>
      <c r="J53" s="87">
        <f>IF(SUMIF('Other Penalties Details'!$A:$A,$A53,'Other Penalties Details'!$F:$F)&gt;0,SUMIF('Other Penalties Details'!$A:$A,$A53,'Other Penalties Details'!$F:$F),"")</f>
      </c>
      <c r="K53" s="86" t="str">
        <f t="shared" si="0"/>
        <v>0:10</v>
      </c>
    </row>
    <row r="54" spans="1:11" s="88" customFormat="1" ht="14.25" customHeight="1">
      <c r="A54" s="86">
        <v>49</v>
      </c>
      <c r="B54" s="257" t="str">
        <f>VLOOKUP($A54,Startlist!$B:$H,2,FALSE)</f>
        <v>2VE</v>
      </c>
      <c r="C54" s="170" t="str">
        <f>VLOOKUP($A54,Startlist!$B:$H,3,FALSE)</f>
        <v>Elvis Leinberg</v>
      </c>
      <c r="D54" s="170" t="str">
        <f>VLOOKUP($A54,Startlist!$B:$H,4,FALSE)</f>
        <v>Indrek Vulf</v>
      </c>
      <c r="E54" s="170" t="str">
        <f>VLOOKUP($A54,Startlist!$B:$H,7,FALSE)</f>
        <v>Honda Civic</v>
      </c>
      <c r="F54" s="87">
        <f>IF(SUMIF('Other Penalties Details'!$A:$A,$A54,'Other Penalties Details'!$B:$B)&gt;0,SUMIF('Other Penalties Details'!$A:$A,$A54,'Other Penalties Details'!$B:$B),"")</f>
        <v>30</v>
      </c>
      <c r="G54" s="87">
        <f>IF(SUMIF('Other Penalties Details'!$A:$A,$A54,'Other Penalties Details'!$C:$C)&gt;0,SUMIF('Other Penalties Details'!$A:$A,$A54,'Other Penalties Details'!$C:$C),"")</f>
        <v>10</v>
      </c>
      <c r="H54" s="87">
        <f>IF(SUMIF('Other Penalties Details'!$A:$A,$A54,'Other Penalties Details'!$D:$D)&gt;0,SUMIF('Other Penalties Details'!$A:$A,$A54,'Other Penalties Details'!$D:$D),"")</f>
      </c>
      <c r="I54" s="87">
        <f>IF(SUMIF('Other Penalties Details'!$A:$A,$A54,'Other Penalties Details'!$E:$E)&gt;0,SUMIF('Other Penalties Details'!$A:$A,$A54,'Other Penalties Details'!$E:$E),"")</f>
      </c>
      <c r="J54" s="87">
        <f>IF(SUMIF('Other Penalties Details'!$A:$A,$A54,'Other Penalties Details'!$F:$F)&gt;0,SUMIF('Other Penalties Details'!$A:$A,$A54,'Other Penalties Details'!$F:$F),"")</f>
      </c>
      <c r="K54" s="86" t="str">
        <f t="shared" si="0"/>
        <v>0:40</v>
      </c>
    </row>
    <row r="55" spans="1:11" s="88" customFormat="1" ht="14.25" customHeight="1">
      <c r="A55" s="259">
        <v>50</v>
      </c>
      <c r="B55" s="169" t="str">
        <f>VLOOKUP($A55,Startlist!$B:$H,2,FALSE)</f>
        <v>2ST</v>
      </c>
      <c r="C55" s="170" t="str">
        <f>VLOOKUP($A55,Startlist!$B:$H,3,FALSE)</f>
        <v>Jüri Lee</v>
      </c>
      <c r="D55" s="170" t="str">
        <f>VLOOKUP($A55,Startlist!$B:$H,4,FALSE)</f>
        <v>Harry Ogga</v>
      </c>
      <c r="E55" s="170" t="str">
        <f>VLOOKUP($A55,Startlist!$B:$H,7,FALSE)</f>
        <v>BMW 318</v>
      </c>
      <c r="F55" s="87">
        <f>IF(SUMIF('Other Penalties Details'!$A:$A,$A55,'Other Penalties Details'!$B:$B)&gt;0,SUMIF('Other Penalties Details'!$A:$A,$A55,'Other Penalties Details'!$B:$B),"")</f>
      </c>
      <c r="G55" s="87">
        <f>IF(SUMIF('Other Penalties Details'!$A:$A,$A55,'Other Penalties Details'!$C:$C)&gt;0,SUMIF('Other Penalties Details'!$A:$A,$A55,'Other Penalties Details'!$C:$C),"")</f>
      </c>
      <c r="H55" s="87">
        <f>IF(SUMIF('Other Penalties Details'!$A:$A,$A55,'Other Penalties Details'!$D:$D)&gt;0,SUMIF('Other Penalties Details'!$A:$A,$A55,'Other Penalties Details'!$D:$D),"")</f>
      </c>
      <c r="I55" s="87">
        <f>IF(SUMIF('Other Penalties Details'!$A:$A,$A55,'Other Penalties Details'!$E:$E)&gt;0,SUMIF('Other Penalties Details'!$A:$A,$A55,'Other Penalties Details'!$E:$E),"")</f>
      </c>
      <c r="J55" s="87">
        <f>IF(SUMIF('Other Penalties Details'!$A:$A,$A55,'Other Penalties Details'!$F:$F)&gt;0,SUMIF('Other Penalties Details'!$A:$A,$A55,'Other Penalties Details'!$F:$F),"")</f>
      </c>
      <c r="K55" s="86">
        <f t="shared" si="0"/>
      </c>
    </row>
    <row r="56" spans="1:11" s="88" customFormat="1" ht="14.25" customHeight="1">
      <c r="A56" s="258">
        <v>51</v>
      </c>
      <c r="B56" s="257" t="str">
        <f>VLOOKUP($A56,Startlist!$B:$H,2,FALSE)</f>
        <v>2VE</v>
      </c>
      <c r="C56" s="170" t="str">
        <f>VLOOKUP($A56,Startlist!$B:$H,3,FALSE)</f>
        <v>Magnus Lepp</v>
      </c>
      <c r="D56" s="170" t="str">
        <f>VLOOKUP($A56,Startlist!$B:$H,4,FALSE)</f>
        <v>Maria Trave</v>
      </c>
      <c r="E56" s="170" t="str">
        <f>VLOOKUP($A56,Startlist!$B:$H,7,FALSE)</f>
        <v>Honda Civic</v>
      </c>
      <c r="F56" s="87">
        <f>IF(SUMIF('Other Penalties Details'!$A:$A,$A56,'Other Penalties Details'!$B:$B)&gt;0,SUMIF('Other Penalties Details'!$A:$A,$A56,'Other Penalties Details'!$B:$B),"")</f>
        <v>20</v>
      </c>
      <c r="G56" s="87">
        <f>IF(SUMIF('Other Penalties Details'!$A:$A,$A56,'Other Penalties Details'!$C:$C)&gt;0,SUMIF('Other Penalties Details'!$A:$A,$A56,'Other Penalties Details'!$C:$C),"")</f>
        <v>10</v>
      </c>
      <c r="H56" s="87">
        <f>IF(SUMIF('Other Penalties Details'!$A:$A,$A56,'Other Penalties Details'!$D:$D)&gt;0,SUMIF('Other Penalties Details'!$A:$A,$A56,'Other Penalties Details'!$D:$D),"")</f>
      </c>
      <c r="I56" s="87">
        <f>IF(SUMIF('Other Penalties Details'!$A:$A,$A56,'Other Penalties Details'!$E:$E)&gt;0,SUMIF('Other Penalties Details'!$A:$A,$A56,'Other Penalties Details'!$E:$E),"")</f>
      </c>
      <c r="J56" s="87">
        <f>IF(SUMIF('Other Penalties Details'!$A:$A,$A56,'Other Penalties Details'!$F:$F)&gt;0,SUMIF('Other Penalties Details'!$A:$A,$A56,'Other Penalties Details'!$F:$F),"")</f>
      </c>
      <c r="K56" s="86" t="str">
        <f t="shared" si="0"/>
        <v>0:30</v>
      </c>
    </row>
    <row r="57" spans="1:11" s="88" customFormat="1" ht="14.25" customHeight="1">
      <c r="A57" s="86">
        <v>52</v>
      </c>
      <c r="B57" s="257" t="str">
        <f>VLOOKUP($A57,Startlist!$B:$H,2,FALSE)</f>
        <v>2ST</v>
      </c>
      <c r="C57" s="170" t="str">
        <f>VLOOKUP($A57,Startlist!$B:$H,3,FALSE)</f>
        <v>Joosep Ausmees</v>
      </c>
      <c r="D57" s="170" t="str">
        <f>VLOOKUP($A57,Startlist!$B:$H,4,FALSE)</f>
        <v>Tauri Olesk</v>
      </c>
      <c r="E57" s="170" t="str">
        <f>VLOOKUP($A57,Startlist!$B:$H,7,FALSE)</f>
        <v>BMW 328</v>
      </c>
      <c r="F57" s="87">
        <f>IF(SUMIF('Other Penalties Details'!$A:$A,$A57,'Other Penalties Details'!$B:$B)&gt;0,SUMIF('Other Penalties Details'!$A:$A,$A57,'Other Penalties Details'!$B:$B),"")</f>
      </c>
      <c r="G57" s="87">
        <f>IF(SUMIF('Other Penalties Details'!$A:$A,$A57,'Other Penalties Details'!$C:$C)&gt;0,SUMIF('Other Penalties Details'!$A:$A,$A57,'Other Penalties Details'!$C:$C),"")</f>
        <v>10</v>
      </c>
      <c r="H57" s="87">
        <f>IF(SUMIF('Other Penalties Details'!$A:$A,$A57,'Other Penalties Details'!$D:$D)&gt;0,SUMIF('Other Penalties Details'!$A:$A,$A57,'Other Penalties Details'!$D:$D),"")</f>
        <v>20</v>
      </c>
      <c r="I57" s="87">
        <f>IF(SUMIF('Other Penalties Details'!$A:$A,$A57,'Other Penalties Details'!$E:$E)&gt;0,SUMIF('Other Penalties Details'!$A:$A,$A57,'Other Penalties Details'!$E:$E),"")</f>
      </c>
      <c r="J57" s="87">
        <f>IF(SUMIF('Other Penalties Details'!$A:$A,$A57,'Other Penalties Details'!$F:$F)&gt;0,SUMIF('Other Penalties Details'!$A:$A,$A57,'Other Penalties Details'!$F:$F),"")</f>
      </c>
      <c r="K57" s="86" t="str">
        <f t="shared" si="0"/>
        <v>0:30</v>
      </c>
    </row>
    <row r="58" spans="1:11" s="88" customFormat="1" ht="14.25" customHeight="1">
      <c r="A58" s="259">
        <v>53</v>
      </c>
      <c r="B58" s="257" t="str">
        <f>VLOOKUP($A58,Startlist!$B:$H,2,FALSE)</f>
        <v>4WD</v>
      </c>
      <c r="C58" s="170" t="str">
        <f>VLOOKUP($A58,Startlist!$B:$H,3,FALSE)</f>
        <v>Kristjan Hansson</v>
      </c>
      <c r="D58" s="170" t="str">
        <f>VLOOKUP($A58,Startlist!$B:$H,4,FALSE)</f>
        <v>Kalmer Kase</v>
      </c>
      <c r="E58" s="170" t="str">
        <f>VLOOKUP($A58,Startlist!$B:$H,7,FALSE)</f>
        <v>Subaru Impreza STI</v>
      </c>
      <c r="F58" s="87">
        <f>IF(SUMIF('Other Penalties Details'!$A:$A,$A58,'Other Penalties Details'!$B:$B)&gt;0,SUMIF('Other Penalties Details'!$A:$A,$A58,'Other Penalties Details'!$B:$B),"")</f>
      </c>
      <c r="G58" s="87">
        <f>IF(SUMIF('Other Penalties Details'!$A:$A,$A58,'Other Penalties Details'!$C:$C)&gt;0,SUMIF('Other Penalties Details'!$A:$A,$A58,'Other Penalties Details'!$C:$C),"")</f>
        <v>10</v>
      </c>
      <c r="H58" s="87">
        <f>IF(SUMIF('Other Penalties Details'!$A:$A,$A58,'Other Penalties Details'!$D:$D)&gt;0,SUMIF('Other Penalties Details'!$A:$A,$A58,'Other Penalties Details'!$D:$D),"")</f>
      </c>
      <c r="I58" s="87">
        <f>IF(SUMIF('Other Penalties Details'!$A:$A,$A58,'Other Penalties Details'!$E:$E)&gt;0,SUMIF('Other Penalties Details'!$A:$A,$A58,'Other Penalties Details'!$E:$E),"")</f>
      </c>
      <c r="J58" s="87">
        <f>IF(SUMIF('Other Penalties Details'!$A:$A,$A58,'Other Penalties Details'!$F:$F)&gt;0,SUMIF('Other Penalties Details'!$A:$A,$A58,'Other Penalties Details'!$F:$F),"")</f>
      </c>
      <c r="K58" s="86" t="str">
        <f t="shared" si="0"/>
        <v>0:10</v>
      </c>
    </row>
    <row r="59" spans="1:11" s="88" customFormat="1" ht="14.25" customHeight="1">
      <c r="A59" s="86">
        <v>54</v>
      </c>
      <c r="B59" s="257" t="str">
        <f>VLOOKUP($A59,Startlist!$B:$H,2,FALSE)</f>
        <v>2SE</v>
      </c>
      <c r="C59" s="170" t="str">
        <f>VLOOKUP($A59,Startlist!$B:$H,3,FALSE)</f>
        <v>Gabriel Simson</v>
      </c>
      <c r="D59" s="170" t="str">
        <f>VLOOKUP($A59,Startlist!$B:$H,4,FALSE)</f>
        <v>Oliver Simson</v>
      </c>
      <c r="E59" s="170" t="str">
        <f>VLOOKUP($A59,Startlist!$B:$H,7,FALSE)</f>
        <v>Honda Civic Type-R</v>
      </c>
      <c r="F59" s="87">
        <f>IF(SUMIF('Other Penalties Details'!$A:$A,$A59,'Other Penalties Details'!$B:$B)&gt;0,SUMIF('Other Penalties Details'!$A:$A,$A59,'Other Penalties Details'!$B:$B),"")</f>
      </c>
      <c r="G59" s="87">
        <f>IF(SUMIF('Other Penalties Details'!$A:$A,$A59,'Other Penalties Details'!$C:$C)&gt;0,SUMIF('Other Penalties Details'!$A:$A,$A59,'Other Penalties Details'!$C:$C),"")</f>
      </c>
      <c r="H59" s="87">
        <f>IF(SUMIF('Other Penalties Details'!$A:$A,$A59,'Other Penalties Details'!$D:$D)&gt;0,SUMIF('Other Penalties Details'!$A:$A,$A59,'Other Penalties Details'!$D:$D),"")</f>
        <v>10</v>
      </c>
      <c r="I59" s="87">
        <f>IF(SUMIF('Other Penalties Details'!$A:$A,$A59,'Other Penalties Details'!$E:$E)&gt;0,SUMIF('Other Penalties Details'!$A:$A,$A59,'Other Penalties Details'!$E:$E),"")</f>
      </c>
      <c r="J59" s="87">
        <f>IF(SUMIF('Other Penalties Details'!$A:$A,$A59,'Other Penalties Details'!$F:$F)&gt;0,SUMIF('Other Penalties Details'!$A:$A,$A59,'Other Penalties Details'!$F:$F),"")</f>
      </c>
      <c r="K59" s="86" t="str">
        <f t="shared" si="0"/>
        <v>0:10</v>
      </c>
    </row>
    <row r="60" spans="1:11" s="88" customFormat="1" ht="14.25" customHeight="1">
      <c r="A60" s="86">
        <v>55</v>
      </c>
      <c r="B60" s="257" t="str">
        <f>VLOOKUP($A60,Startlist!$B:$H,2,FALSE)</f>
        <v>4WD</v>
      </c>
      <c r="C60" s="170" t="str">
        <f>VLOOKUP($A60,Startlist!$B:$H,3,FALSE)</f>
        <v>Mirek Matikainen</v>
      </c>
      <c r="D60" s="170" t="str">
        <f>VLOOKUP($A60,Startlist!$B:$H,4,FALSE)</f>
        <v>Elton Gutmann</v>
      </c>
      <c r="E60" s="170" t="str">
        <f>VLOOKUP($A60,Startlist!$B:$H,7,FALSE)</f>
        <v>Subaru Impreza</v>
      </c>
      <c r="F60" s="87">
        <f>IF(SUMIF('Other Penalties Details'!$A:$A,$A60,'Other Penalties Details'!$B:$B)&gt;0,SUMIF('Other Penalties Details'!$A:$A,$A60,'Other Penalties Details'!$B:$B),"")</f>
        <v>20</v>
      </c>
      <c r="G60" s="87">
        <f>IF(SUMIF('Other Penalties Details'!$A:$A,$A60,'Other Penalties Details'!$C:$C)&gt;0,SUMIF('Other Penalties Details'!$A:$A,$A60,'Other Penalties Details'!$C:$C),"")</f>
        <v>10</v>
      </c>
      <c r="H60" s="87">
        <f>IF(SUMIF('Other Penalties Details'!$A:$A,$A60,'Other Penalties Details'!$D:$D)&gt;0,SUMIF('Other Penalties Details'!$A:$A,$A60,'Other Penalties Details'!$D:$D),"")</f>
        <v>20</v>
      </c>
      <c r="I60" s="87">
        <f>IF(SUMIF('Other Penalties Details'!$A:$A,$A60,'Other Penalties Details'!$E:$E)&gt;0,SUMIF('Other Penalties Details'!$A:$A,$A60,'Other Penalties Details'!$E:$E),"")</f>
      </c>
      <c r="J60" s="87">
        <f>IF(SUMIF('Other Penalties Details'!$A:$A,$A60,'Other Penalties Details'!$F:$F)&gt;0,SUMIF('Other Penalties Details'!$A:$A,$A60,'Other Penalties Details'!$F:$F),"")</f>
      </c>
      <c r="K60" s="86" t="str">
        <f t="shared" si="0"/>
        <v>0:50</v>
      </c>
    </row>
    <row r="61" spans="1:11" s="88" customFormat="1" ht="14.25" customHeight="1">
      <c r="A61" s="259">
        <v>57</v>
      </c>
      <c r="B61" s="169" t="str">
        <f>VLOOKUP($A61,Startlist!$B:$H,2,FALSE)</f>
        <v>4WD</v>
      </c>
      <c r="C61" s="170" t="str">
        <f>VLOOKUP($A61,Startlist!$B:$H,3,FALSE)</f>
        <v>Merkko Haljasmets</v>
      </c>
      <c r="D61" s="170" t="str">
        <f>VLOOKUP($A61,Startlist!$B:$H,4,FALSE)</f>
        <v>Harri Jõessar</v>
      </c>
      <c r="E61" s="170" t="str">
        <f>VLOOKUP($A61,Startlist!$B:$H,7,FALSE)</f>
        <v>Mitsubishi Lancer</v>
      </c>
      <c r="F61" s="87">
        <f>IF(SUMIF('Other Penalties Details'!$A:$A,$A61,'Other Penalties Details'!$B:$B)&gt;0,SUMIF('Other Penalties Details'!$A:$A,$A61,'Other Penalties Details'!$B:$B),"")</f>
        <v>60</v>
      </c>
      <c r="G61" s="87">
        <f>IF(SUMIF('Other Penalties Details'!$A:$A,$A61,'Other Penalties Details'!$C:$C)&gt;0,SUMIF('Other Penalties Details'!$A:$A,$A61,'Other Penalties Details'!$C:$C),"")</f>
      </c>
      <c r="H61" s="87">
        <f>IF(SUMIF('Other Penalties Details'!$A:$A,$A61,'Other Penalties Details'!$D:$D)&gt;0,SUMIF('Other Penalties Details'!$A:$A,$A61,'Other Penalties Details'!$D:$D),"")</f>
      </c>
      <c r="I61" s="87">
        <f>IF(SUMIF('Other Penalties Details'!$A:$A,$A61,'Other Penalties Details'!$E:$E)&gt;0,SUMIF('Other Penalties Details'!$A:$A,$A61,'Other Penalties Details'!$E:$E),"")</f>
      </c>
      <c r="J61" s="87">
        <f>IF(SUMIF('Other Penalties Details'!$A:$A,$A61,'Other Penalties Details'!$F:$F)&gt;0,SUMIF('Other Penalties Details'!$A:$A,$A61,'Other Penalties Details'!$F:$F),"")</f>
      </c>
      <c r="K61" s="86" t="str">
        <f t="shared" si="0"/>
        <v>1:00</v>
      </c>
    </row>
    <row r="62" spans="1:11" s="88" customFormat="1" ht="14.25" customHeight="1">
      <c r="A62" s="86">
        <v>58</v>
      </c>
      <c r="B62" s="257" t="str">
        <f>VLOOKUP($A62,Startlist!$B:$H,2,FALSE)</f>
        <v>2ST</v>
      </c>
      <c r="C62" s="170" t="str">
        <f>VLOOKUP($A62,Startlist!$B:$H,3,FALSE)</f>
        <v>Marek Tammoja</v>
      </c>
      <c r="D62" s="170" t="str">
        <f>VLOOKUP($A62,Startlist!$B:$H,4,FALSE)</f>
        <v>Markus Tammoja</v>
      </c>
      <c r="E62" s="170" t="str">
        <f>VLOOKUP($A62,Startlist!$B:$H,7,FALSE)</f>
        <v>BMW 325i</v>
      </c>
      <c r="F62" s="87">
        <f>IF(SUMIF('Other Penalties Details'!$A:$A,$A62,'Other Penalties Details'!$B:$B)&gt;0,SUMIF('Other Penalties Details'!$A:$A,$A62,'Other Penalties Details'!$B:$B),"")</f>
        <v>80</v>
      </c>
      <c r="G62" s="87">
        <f>IF(SUMIF('Other Penalties Details'!$A:$A,$A62,'Other Penalties Details'!$C:$C)&gt;0,SUMIF('Other Penalties Details'!$A:$A,$A62,'Other Penalties Details'!$C:$C),"")</f>
        <v>10</v>
      </c>
      <c r="H62" s="87">
        <f>IF(SUMIF('Other Penalties Details'!$A:$A,$A62,'Other Penalties Details'!$D:$D)&gt;0,SUMIF('Other Penalties Details'!$A:$A,$A62,'Other Penalties Details'!$D:$D),"")</f>
        <v>10</v>
      </c>
      <c r="I62" s="87">
        <f>IF(SUMIF('Other Penalties Details'!$A:$A,$A62,'Other Penalties Details'!$E:$E)&gt;0,SUMIF('Other Penalties Details'!$A:$A,$A62,'Other Penalties Details'!$E:$E),"")</f>
      </c>
      <c r="J62" s="87">
        <f>IF(SUMIF('Other Penalties Details'!$A:$A,$A62,'Other Penalties Details'!$F:$F)&gt;0,SUMIF('Other Penalties Details'!$A:$A,$A62,'Other Penalties Details'!$F:$F),"")</f>
      </c>
      <c r="K62" s="86" t="str">
        <f t="shared" si="0"/>
        <v>1:40</v>
      </c>
    </row>
    <row r="63" spans="1:11" s="88" customFormat="1" ht="14.25" customHeight="1">
      <c r="A63" s="260">
        <v>59</v>
      </c>
      <c r="B63" s="257" t="str">
        <f>VLOOKUP($A63,Startlist!$B:$H,2,FALSE)</f>
        <v>2SE</v>
      </c>
      <c r="C63" s="170" t="str">
        <f>VLOOKUP($A63,Startlist!$B:$H,3,FALSE)</f>
        <v>Mirkko Matikainen</v>
      </c>
      <c r="D63" s="170" t="str">
        <f>VLOOKUP($A63,Startlist!$B:$H,4,FALSE)</f>
        <v>Keith Vähi</v>
      </c>
      <c r="E63" s="170" t="str">
        <f>VLOOKUP($A63,Startlist!$B:$H,7,FALSE)</f>
        <v>Honda</v>
      </c>
      <c r="F63" s="87">
        <f>IF(SUMIF('Other Penalties Details'!$A:$A,$A63,'Other Penalties Details'!$B:$B)&gt;0,SUMIF('Other Penalties Details'!$A:$A,$A63,'Other Penalties Details'!$B:$B),"")</f>
        <v>10</v>
      </c>
      <c r="G63" s="87">
        <f>IF(SUMIF('Other Penalties Details'!$A:$A,$A63,'Other Penalties Details'!$C:$C)&gt;0,SUMIF('Other Penalties Details'!$A:$A,$A63,'Other Penalties Details'!$C:$C),"")</f>
        <v>10</v>
      </c>
      <c r="H63" s="87">
        <f>IF(SUMIF('Other Penalties Details'!$A:$A,$A63,'Other Penalties Details'!$D:$D)&gt;0,SUMIF('Other Penalties Details'!$A:$A,$A63,'Other Penalties Details'!$D:$D),"")</f>
      </c>
      <c r="I63" s="87">
        <f>IF(SUMIF('Other Penalties Details'!$A:$A,$A63,'Other Penalties Details'!$E:$E)&gt;0,SUMIF('Other Penalties Details'!$A:$A,$A63,'Other Penalties Details'!$E:$E),"")</f>
      </c>
      <c r="J63" s="87">
        <f>IF(SUMIF('Other Penalties Details'!$A:$A,$A63,'Other Penalties Details'!$F:$F)&gt;0,SUMIF('Other Penalties Details'!$A:$A,$A63,'Other Penalties Details'!$F:$F),"")</f>
      </c>
      <c r="K63" s="86" t="str">
        <f t="shared" si="0"/>
        <v>0:20</v>
      </c>
    </row>
    <row r="64" spans="1:11" s="88" customFormat="1" ht="14.25" customHeight="1">
      <c r="A64" s="259">
        <v>60</v>
      </c>
      <c r="B64" s="169" t="str">
        <f>VLOOKUP($A64,Startlist!$B:$H,2,FALSE)</f>
        <v>2ST</v>
      </c>
      <c r="C64" s="170" t="str">
        <f>VLOOKUP($A64,Startlist!$B:$H,3,FALSE)</f>
        <v>Riho Eichfuss</v>
      </c>
      <c r="D64" s="170" t="str">
        <f>VLOOKUP($A64,Startlist!$B:$H,4,FALSE)</f>
        <v>Egon Vikat</v>
      </c>
      <c r="E64" s="170" t="str">
        <f>VLOOKUP($A64,Startlist!$B:$H,7,FALSE)</f>
        <v>BMW 320i</v>
      </c>
      <c r="F64" s="87">
        <f>IF(SUMIF('Other Penalties Details'!$A:$A,$A64,'Other Penalties Details'!$B:$B)&gt;0,SUMIF('Other Penalties Details'!$A:$A,$A64,'Other Penalties Details'!$B:$B),"")</f>
        <v>80</v>
      </c>
      <c r="G64" s="87">
        <f>IF(SUMIF('Other Penalties Details'!$A:$A,$A64,'Other Penalties Details'!$C:$C)&gt;0,SUMIF('Other Penalties Details'!$A:$A,$A64,'Other Penalties Details'!$C:$C),"")</f>
      </c>
      <c r="H64" s="87">
        <f>IF(SUMIF('Other Penalties Details'!$A:$A,$A64,'Other Penalties Details'!$D:$D)&gt;0,SUMIF('Other Penalties Details'!$A:$A,$A64,'Other Penalties Details'!$D:$D),"")</f>
      </c>
      <c r="I64" s="87">
        <f>IF(SUMIF('Other Penalties Details'!$A:$A,$A64,'Other Penalties Details'!$E:$E)&gt;0,SUMIF('Other Penalties Details'!$A:$A,$A64,'Other Penalties Details'!$E:$E),"")</f>
      </c>
      <c r="J64" s="87">
        <f>IF(SUMIF('Other Penalties Details'!$A:$A,$A64,'Other Penalties Details'!$F:$F)&gt;0,SUMIF('Other Penalties Details'!$A:$A,$A64,'Other Penalties Details'!$F:$F),"")</f>
      </c>
      <c r="K64" s="86" t="str">
        <f t="shared" si="0"/>
        <v>1:20</v>
      </c>
    </row>
    <row r="65" spans="1:11" s="88" customFormat="1" ht="14.25" customHeight="1">
      <c r="A65" s="86">
        <v>61</v>
      </c>
      <c r="B65" s="257" t="str">
        <f>VLOOKUP($A65,Startlist!$B:$H,2,FALSE)</f>
        <v>2ST</v>
      </c>
      <c r="C65" s="170" t="str">
        <f>VLOOKUP($A65,Startlist!$B:$H,3,FALSE)</f>
        <v>Hendrik Väli</v>
      </c>
      <c r="D65" s="170" t="str">
        <f>VLOOKUP($A65,Startlist!$B:$H,4,FALSE)</f>
        <v>Silver Selling</v>
      </c>
      <c r="E65" s="170" t="str">
        <f>VLOOKUP($A65,Startlist!$B:$H,7,FALSE)</f>
        <v>BMW 316i</v>
      </c>
      <c r="F65" s="87">
        <f>IF(SUMIF('Other Penalties Details'!$A:$A,$A65,'Other Penalties Details'!$B:$B)&gt;0,SUMIF('Other Penalties Details'!$A:$A,$A65,'Other Penalties Details'!$B:$B),"")</f>
        <v>130</v>
      </c>
      <c r="G65" s="87">
        <f>IF(SUMIF('Other Penalties Details'!$A:$A,$A65,'Other Penalties Details'!$C:$C)&gt;0,SUMIF('Other Penalties Details'!$A:$A,$A65,'Other Penalties Details'!$C:$C),"")</f>
        <v>60</v>
      </c>
      <c r="H65" s="87">
        <f>IF(SUMIF('Other Penalties Details'!$A:$A,$A65,'Other Penalties Details'!$D:$D)&gt;0,SUMIF('Other Penalties Details'!$A:$A,$A65,'Other Penalties Details'!$D:$D),"")</f>
        <v>30</v>
      </c>
      <c r="I65" s="87">
        <f>IF(SUMIF('Other Penalties Details'!$A:$A,$A65,'Other Penalties Details'!$E:$E)&gt;0,SUMIF('Other Penalties Details'!$A:$A,$A65,'Other Penalties Details'!$E:$E),"")</f>
      </c>
      <c r="J65" s="87">
        <f>IF(SUMIF('Other Penalties Details'!$A:$A,$A65,'Other Penalties Details'!$F:$F)&gt;0,SUMIF('Other Penalties Details'!$A:$A,$A65,'Other Penalties Details'!$F:$F),"")</f>
      </c>
      <c r="K65" s="86" t="str">
        <f t="shared" si="0"/>
        <v>3:40</v>
      </c>
    </row>
    <row r="66" spans="1:11" s="88" customFormat="1" ht="14.25" customHeight="1">
      <c r="A66" s="260">
        <v>62</v>
      </c>
      <c r="B66" s="257" t="str">
        <f>VLOOKUP($A66,Startlist!$B:$H,2,FALSE)</f>
        <v>2VE</v>
      </c>
      <c r="C66" s="170" t="str">
        <f>VLOOKUP($A66,Startlist!$B:$H,3,FALSE)</f>
        <v>Madis Laaser</v>
      </c>
      <c r="D66" s="170" t="str">
        <f>VLOOKUP($A66,Startlist!$B:$H,4,FALSE)</f>
        <v>Jaagup Laaser</v>
      </c>
      <c r="E66" s="170" t="str">
        <f>VLOOKUP($A66,Startlist!$B:$H,7,FALSE)</f>
        <v>Honda Civic</v>
      </c>
      <c r="F66" s="87">
        <f>IF(SUMIF('Other Penalties Details'!$A:$A,$A66,'Other Penalties Details'!$B:$B)&gt;0,SUMIF('Other Penalties Details'!$A:$A,$A66,'Other Penalties Details'!$B:$B),"")</f>
        <v>20</v>
      </c>
      <c r="G66" s="87">
        <f>IF(SUMIF('Other Penalties Details'!$A:$A,$A66,'Other Penalties Details'!$C:$C)&gt;0,SUMIF('Other Penalties Details'!$A:$A,$A66,'Other Penalties Details'!$C:$C),"")</f>
      </c>
      <c r="H66" s="87">
        <f>IF(SUMIF('Other Penalties Details'!$A:$A,$A66,'Other Penalties Details'!$D:$D)&gt;0,SUMIF('Other Penalties Details'!$A:$A,$A66,'Other Penalties Details'!$D:$D),"")</f>
      </c>
      <c r="I66" s="87">
        <f>IF(SUMIF('Other Penalties Details'!$A:$A,$A66,'Other Penalties Details'!$E:$E)&gt;0,SUMIF('Other Penalties Details'!$A:$A,$A66,'Other Penalties Details'!$E:$E),"")</f>
      </c>
      <c r="J66" s="87">
        <f>IF(SUMIF('Other Penalties Details'!$A:$A,$A66,'Other Penalties Details'!$F:$F)&gt;0,SUMIF('Other Penalties Details'!$A:$A,$A66,'Other Penalties Details'!$F:$F),"")</f>
      </c>
      <c r="K66" s="86" t="str">
        <f t="shared" si="0"/>
        <v>0:20</v>
      </c>
    </row>
    <row r="67" spans="1:11" s="88" customFormat="1" ht="14.25" customHeight="1">
      <c r="A67" s="258">
        <v>63</v>
      </c>
      <c r="B67" s="257" t="str">
        <f>VLOOKUP($A67,Startlist!$B:$H,2,FALSE)</f>
        <v>2VE</v>
      </c>
      <c r="C67" s="170" t="str">
        <f>VLOOKUP($A67,Startlist!$B:$H,3,FALSE)</f>
        <v>Allan Leigri</v>
      </c>
      <c r="D67" s="170" t="str">
        <f>VLOOKUP($A67,Startlist!$B:$H,4,FALSE)</f>
        <v>Karel Kuimets</v>
      </c>
      <c r="E67" s="170" t="str">
        <f>VLOOKUP($A67,Startlist!$B:$H,7,FALSE)</f>
        <v>Ford Puma</v>
      </c>
      <c r="F67" s="87">
        <f>IF(SUMIF('Other Penalties Details'!$A:$A,$A67,'Other Penalties Details'!$B:$B)&gt;0,SUMIF('Other Penalties Details'!$A:$A,$A67,'Other Penalties Details'!$B:$B),"")</f>
        <v>60</v>
      </c>
      <c r="G67" s="87">
        <f>IF(SUMIF('Other Penalties Details'!$A:$A,$A67,'Other Penalties Details'!$C:$C)&gt;0,SUMIF('Other Penalties Details'!$A:$A,$A67,'Other Penalties Details'!$C:$C),"")</f>
        <v>60</v>
      </c>
      <c r="H67" s="87">
        <f>IF(SUMIF('Other Penalties Details'!$A:$A,$A67,'Other Penalties Details'!$D:$D)&gt;0,SUMIF('Other Penalties Details'!$A:$A,$A67,'Other Penalties Details'!$D:$D),"")</f>
      </c>
      <c r="I67" s="87">
        <f>IF(SUMIF('Other Penalties Details'!$A:$A,$A67,'Other Penalties Details'!$E:$E)&gt;0,SUMIF('Other Penalties Details'!$A:$A,$A67,'Other Penalties Details'!$E:$E),"")</f>
      </c>
      <c r="J67" s="87">
        <f>IF(SUMIF('Other Penalties Details'!$A:$A,$A67,'Other Penalties Details'!$F:$F)&gt;0,SUMIF('Other Penalties Details'!$A:$A,$A67,'Other Penalties Details'!$F:$F),"")</f>
      </c>
      <c r="K67" s="86" t="str">
        <f t="shared" si="0"/>
        <v>2:00</v>
      </c>
    </row>
    <row r="68" spans="1:11" s="88" customFormat="1" ht="14.25" customHeight="1">
      <c r="A68" s="86">
        <v>64</v>
      </c>
      <c r="B68" s="257" t="str">
        <f>VLOOKUP($A68,Startlist!$B:$H,2,FALSE)</f>
        <v>2ST</v>
      </c>
      <c r="C68" s="170" t="str">
        <f>VLOOKUP($A68,Startlist!$B:$H,3,FALSE)</f>
        <v>Kauri Päästel</v>
      </c>
      <c r="D68" s="170" t="str">
        <f>VLOOKUP($A68,Startlist!$B:$H,4,FALSE)</f>
        <v>Karel Eist</v>
      </c>
      <c r="E68" s="170" t="str">
        <f>VLOOKUP($A68,Startlist!$B:$H,7,FALSE)</f>
        <v>BMW 316</v>
      </c>
      <c r="F68" s="87">
        <f>IF(SUMIF('Other Penalties Details'!$A:$A,$A68,'Other Penalties Details'!$B:$B)&gt;0,SUMIF('Other Penalties Details'!$A:$A,$A68,'Other Penalties Details'!$B:$B),"")</f>
        <v>10</v>
      </c>
      <c r="G68" s="87">
        <f>IF(SUMIF('Other Penalties Details'!$A:$A,$A68,'Other Penalties Details'!$C:$C)&gt;0,SUMIF('Other Penalties Details'!$A:$A,$A68,'Other Penalties Details'!$C:$C),"")</f>
        <v>10</v>
      </c>
      <c r="H68" s="87">
        <f>IF(SUMIF('Other Penalties Details'!$A:$A,$A68,'Other Penalties Details'!$D:$D)&gt;0,SUMIF('Other Penalties Details'!$A:$A,$A68,'Other Penalties Details'!$D:$D),"")</f>
        <v>10</v>
      </c>
      <c r="I68" s="87">
        <f>IF(SUMIF('Other Penalties Details'!$A:$A,$A68,'Other Penalties Details'!$E:$E)&gt;0,SUMIF('Other Penalties Details'!$A:$A,$A68,'Other Penalties Details'!$E:$E),"")</f>
      </c>
      <c r="J68" s="87">
        <f>IF(SUMIF('Other Penalties Details'!$A:$A,$A68,'Other Penalties Details'!$F:$F)&gt;0,SUMIF('Other Penalties Details'!$A:$A,$A68,'Other Penalties Details'!$F:$F),"")</f>
      </c>
      <c r="K68" s="86" t="str">
        <f t="shared" si="0"/>
        <v>0:30</v>
      </c>
    </row>
    <row r="69" spans="1:11" s="88" customFormat="1" ht="14.25" customHeight="1">
      <c r="A69" s="259">
        <v>65</v>
      </c>
      <c r="B69" s="257" t="str">
        <f>VLOOKUP($A69,Startlist!$B:$H,2,FALSE)</f>
        <v>2ST</v>
      </c>
      <c r="C69" s="170" t="str">
        <f>VLOOKUP($A69,Startlist!$B:$H,3,FALSE)</f>
        <v>Meelis Lember</v>
      </c>
      <c r="D69" s="170" t="str">
        <f>VLOOKUP($A69,Startlist!$B:$H,4,FALSE)</f>
        <v>Mihkel Rasu</v>
      </c>
      <c r="E69" s="170" t="str">
        <f>VLOOKUP($A69,Startlist!$B:$H,7,FALSE)</f>
        <v>BMW 316i</v>
      </c>
      <c r="F69" s="87">
        <f>IF(SUMIF('Other Penalties Details'!$A:$A,$A69,'Other Penalties Details'!$B:$B)&gt;0,SUMIF('Other Penalties Details'!$A:$A,$A69,'Other Penalties Details'!$B:$B),"")</f>
        <v>10</v>
      </c>
      <c r="G69" s="87">
        <f>IF(SUMIF('Other Penalties Details'!$A:$A,$A69,'Other Penalties Details'!$C:$C)&gt;0,SUMIF('Other Penalties Details'!$A:$A,$A69,'Other Penalties Details'!$C:$C),"")</f>
        <v>30</v>
      </c>
      <c r="H69" s="87">
        <f>IF(SUMIF('Other Penalties Details'!$A:$A,$A69,'Other Penalties Details'!$D:$D)&gt;0,SUMIF('Other Penalties Details'!$A:$A,$A69,'Other Penalties Details'!$D:$D),"")</f>
      </c>
      <c r="I69" s="87">
        <f>IF(SUMIF('Other Penalties Details'!$A:$A,$A69,'Other Penalties Details'!$E:$E)&gt;0,SUMIF('Other Penalties Details'!$A:$A,$A69,'Other Penalties Details'!$E:$E),"")</f>
      </c>
      <c r="J69" s="87">
        <f>IF(SUMIF('Other Penalties Details'!$A:$A,$A69,'Other Penalties Details'!$F:$F)&gt;0,SUMIF('Other Penalties Details'!$A:$A,$A69,'Other Penalties Details'!$F:$F),"")</f>
      </c>
      <c r="K69" s="86" t="str">
        <f t="shared" si="0"/>
        <v>0:40</v>
      </c>
    </row>
    <row r="70" spans="1:11" s="88" customFormat="1" ht="14.25" customHeight="1">
      <c r="A70" s="86">
        <v>66</v>
      </c>
      <c r="B70" s="257" t="str">
        <f>VLOOKUP($A70,Startlist!$B:$H,2,FALSE)</f>
        <v>2SE</v>
      </c>
      <c r="C70" s="170" t="str">
        <f>VLOOKUP($A70,Startlist!$B:$H,3,FALSE)</f>
        <v>Raul Aava</v>
      </c>
      <c r="D70" s="170" t="str">
        <f>VLOOKUP($A70,Startlist!$B:$H,4,FALSE)</f>
        <v>Kristjan Peegel</v>
      </c>
      <c r="E70" s="170" t="str">
        <f>VLOOKUP($A70,Startlist!$B:$H,7,FALSE)</f>
        <v>Honda Civic</v>
      </c>
      <c r="F70" s="87">
        <f>IF(SUMIF('Other Penalties Details'!$A:$A,$A70,'Other Penalties Details'!$B:$B)&gt;0,SUMIF('Other Penalties Details'!$A:$A,$A70,'Other Penalties Details'!$B:$B),"")</f>
        <v>60</v>
      </c>
      <c r="G70" s="87">
        <f>IF(SUMIF('Other Penalties Details'!$A:$A,$A70,'Other Penalties Details'!$C:$C)&gt;0,SUMIF('Other Penalties Details'!$A:$A,$A70,'Other Penalties Details'!$C:$C),"")</f>
      </c>
      <c r="H70" s="87">
        <f>IF(SUMIF('Other Penalties Details'!$A:$A,$A70,'Other Penalties Details'!$D:$D)&gt;0,SUMIF('Other Penalties Details'!$A:$A,$A70,'Other Penalties Details'!$D:$D),"")</f>
        <v>10</v>
      </c>
      <c r="I70" s="87">
        <f>IF(SUMIF('Other Penalties Details'!$A:$A,$A70,'Other Penalties Details'!$E:$E)&gt;0,SUMIF('Other Penalties Details'!$A:$A,$A70,'Other Penalties Details'!$E:$E),"")</f>
      </c>
      <c r="J70" s="87">
        <f>IF(SUMIF('Other Penalties Details'!$A:$A,$A70,'Other Penalties Details'!$F:$F)&gt;0,SUMIF('Other Penalties Details'!$A:$A,$A70,'Other Penalties Details'!$F:$F),"")</f>
      </c>
      <c r="K70" s="86" t="str">
        <f aca="true" t="shared" si="1" ref="K70:K125">IF(SUM(F70:J70)=0,"",INT(SUM(F70:J70)/60)&amp;":"&amp;IF(SUM(F70:J70)=INT(SUM(F70:J70)/60)*60,"0","")&amp;SUM(F70:J70)-INT(SUM(F70:J70)/60)*60)</f>
        <v>1:10</v>
      </c>
    </row>
    <row r="71" spans="1:11" s="88" customFormat="1" ht="14.25" customHeight="1">
      <c r="A71" s="260">
        <v>67</v>
      </c>
      <c r="B71" s="257" t="str">
        <f>VLOOKUP($A71,Startlist!$B:$H,2,FALSE)</f>
        <v>2VT</v>
      </c>
      <c r="C71" s="170" t="str">
        <f>VLOOKUP($A71,Startlist!$B:$H,3,FALSE)</f>
        <v>Tauri Soome</v>
      </c>
      <c r="D71" s="170" t="str">
        <f>VLOOKUP($A71,Startlist!$B:$H,4,FALSE)</f>
        <v>Kristjan Karlep</v>
      </c>
      <c r="E71" s="170" t="str">
        <f>VLOOKUP($A71,Startlist!$B:$H,7,FALSE)</f>
        <v>BMW 318</v>
      </c>
      <c r="F71" s="87">
        <f>IF(SUMIF('Other Penalties Details'!$A:$A,$A71,'Other Penalties Details'!$B:$B)&gt;0,SUMIF('Other Penalties Details'!$A:$A,$A71,'Other Penalties Details'!$B:$B),"")</f>
      </c>
      <c r="G71" s="87">
        <f>IF(SUMIF('Other Penalties Details'!$A:$A,$A71,'Other Penalties Details'!$C:$C)&gt;0,SUMIF('Other Penalties Details'!$A:$A,$A71,'Other Penalties Details'!$C:$C),"")</f>
        <v>10</v>
      </c>
      <c r="H71" s="87">
        <f>IF(SUMIF('Other Penalties Details'!$A:$A,$A71,'Other Penalties Details'!$D:$D)&gt;0,SUMIF('Other Penalties Details'!$A:$A,$A71,'Other Penalties Details'!$D:$D),"")</f>
      </c>
      <c r="I71" s="87">
        <f>IF(SUMIF('Other Penalties Details'!$A:$A,$A71,'Other Penalties Details'!$E:$E)&gt;0,SUMIF('Other Penalties Details'!$A:$A,$A71,'Other Penalties Details'!$E:$E),"")</f>
      </c>
      <c r="J71" s="87">
        <f>IF(SUMIF('Other Penalties Details'!$A:$A,$A71,'Other Penalties Details'!$F:$F)&gt;0,SUMIF('Other Penalties Details'!$A:$A,$A71,'Other Penalties Details'!$F:$F),"")</f>
      </c>
      <c r="K71" s="86" t="str">
        <f t="shared" si="1"/>
        <v>0:10</v>
      </c>
    </row>
    <row r="72" spans="1:11" s="88" customFormat="1" ht="14.25" customHeight="1">
      <c r="A72" s="86">
        <v>68</v>
      </c>
      <c r="B72" s="257" t="str">
        <f>VLOOKUP($A72,Startlist!$B:$H,2,FALSE)</f>
        <v>2VT</v>
      </c>
      <c r="C72" s="170" t="str">
        <f>VLOOKUP($A72,Startlist!$B:$H,3,FALSE)</f>
        <v>Raido Seppel</v>
      </c>
      <c r="D72" s="170" t="str">
        <f>VLOOKUP($A72,Startlist!$B:$H,4,FALSE)</f>
        <v>Rivo Hell</v>
      </c>
      <c r="E72" s="170" t="str">
        <f>VLOOKUP($A72,Startlist!$B:$H,7,FALSE)</f>
        <v>BMW 316</v>
      </c>
      <c r="F72" s="87">
        <f>IF(SUMIF('Other Penalties Details'!$A:$A,$A72,'Other Penalties Details'!$B:$B)&gt;0,SUMIF('Other Penalties Details'!$A:$A,$A72,'Other Penalties Details'!$B:$B),"")</f>
        <v>20</v>
      </c>
      <c r="G72" s="87">
        <f>IF(SUMIF('Other Penalties Details'!$A:$A,$A72,'Other Penalties Details'!$C:$C)&gt;0,SUMIF('Other Penalties Details'!$A:$A,$A72,'Other Penalties Details'!$C:$C),"")</f>
        <v>70</v>
      </c>
      <c r="H72" s="87">
        <f>IF(SUMIF('Other Penalties Details'!$A:$A,$A72,'Other Penalties Details'!$D:$D)&gt;0,SUMIF('Other Penalties Details'!$A:$A,$A72,'Other Penalties Details'!$D:$D),"")</f>
      </c>
      <c r="I72" s="87">
        <f>IF(SUMIF('Other Penalties Details'!$A:$A,$A72,'Other Penalties Details'!$E:$E)&gt;0,SUMIF('Other Penalties Details'!$A:$A,$A72,'Other Penalties Details'!$E:$E),"")</f>
      </c>
      <c r="J72" s="87">
        <f>IF(SUMIF('Other Penalties Details'!$A:$A,$A72,'Other Penalties Details'!$F:$F)&gt;0,SUMIF('Other Penalties Details'!$A:$A,$A72,'Other Penalties Details'!$F:$F),"")</f>
      </c>
      <c r="K72" s="86" t="str">
        <f t="shared" si="1"/>
        <v>1:30</v>
      </c>
    </row>
    <row r="73" spans="1:11" s="88" customFormat="1" ht="14.25" customHeight="1">
      <c r="A73" s="86">
        <v>69</v>
      </c>
      <c r="B73" s="257" t="str">
        <f>VLOOKUP($A73,Startlist!$B:$H,2,FALSE)</f>
        <v>2VE</v>
      </c>
      <c r="C73" s="170" t="str">
        <f>VLOOKUP($A73,Startlist!$B:$H,3,FALSE)</f>
        <v>Ken Liivrand</v>
      </c>
      <c r="D73" s="170" t="str">
        <f>VLOOKUP($A73,Startlist!$B:$H,4,FALSE)</f>
        <v>Anthony Fatkin</v>
      </c>
      <c r="E73" s="170" t="str">
        <f>VLOOKUP($A73,Startlist!$B:$H,7,FALSE)</f>
        <v>Honda Civic</v>
      </c>
      <c r="F73" s="87">
        <f>IF(SUMIF('Other Penalties Details'!$A:$A,$A73,'Other Penalties Details'!$B:$B)&gt;0,SUMIF('Other Penalties Details'!$A:$A,$A73,'Other Penalties Details'!$B:$B),"")</f>
        <v>30</v>
      </c>
      <c r="G73" s="87">
        <f>IF(SUMIF('Other Penalties Details'!$A:$A,$A73,'Other Penalties Details'!$C:$C)&gt;0,SUMIF('Other Penalties Details'!$A:$A,$A73,'Other Penalties Details'!$C:$C),"")</f>
        <v>10</v>
      </c>
      <c r="H73" s="87">
        <f>IF(SUMIF('Other Penalties Details'!$A:$A,$A73,'Other Penalties Details'!$D:$D)&gt;0,SUMIF('Other Penalties Details'!$A:$A,$A73,'Other Penalties Details'!$D:$D),"")</f>
      </c>
      <c r="I73" s="87">
        <f>IF(SUMIF('Other Penalties Details'!$A:$A,$A73,'Other Penalties Details'!$E:$E)&gt;0,SUMIF('Other Penalties Details'!$A:$A,$A73,'Other Penalties Details'!$E:$E),"")</f>
      </c>
      <c r="J73" s="87">
        <f>IF(SUMIF('Other Penalties Details'!$A:$A,$A73,'Other Penalties Details'!$F:$F)&gt;0,SUMIF('Other Penalties Details'!$A:$A,$A73,'Other Penalties Details'!$F:$F),"")</f>
      </c>
      <c r="K73" s="86" t="str">
        <f t="shared" si="1"/>
        <v>0:40</v>
      </c>
    </row>
    <row r="74" spans="1:11" s="88" customFormat="1" ht="14.25" customHeight="1">
      <c r="A74" s="86">
        <v>70</v>
      </c>
      <c r="B74" s="257" t="str">
        <f>VLOOKUP($A74,Startlist!$B:$H,2,FALSE)</f>
        <v>2ST</v>
      </c>
      <c r="C74" s="170" t="str">
        <f>VLOOKUP($A74,Startlist!$B:$H,3,FALSE)</f>
        <v>Jaanus Kadak</v>
      </c>
      <c r="D74" s="170" t="str">
        <f>VLOOKUP($A74,Startlist!$B:$H,4,FALSE)</f>
        <v>Silvar Sikkel</v>
      </c>
      <c r="E74" s="170" t="str">
        <f>VLOOKUP($A74,Startlist!$B:$H,7,FALSE)</f>
        <v>BMW 316</v>
      </c>
      <c r="F74" s="87">
        <f>IF(SUMIF('Other Penalties Details'!$A:$A,$A74,'Other Penalties Details'!$B:$B)&gt;0,SUMIF('Other Penalties Details'!$A:$A,$A74,'Other Penalties Details'!$B:$B),"")</f>
        <v>80</v>
      </c>
      <c r="G74" s="87">
        <f>IF(SUMIF('Other Penalties Details'!$A:$A,$A74,'Other Penalties Details'!$C:$C)&gt;0,SUMIF('Other Penalties Details'!$A:$A,$A74,'Other Penalties Details'!$C:$C),"")</f>
        <v>160</v>
      </c>
      <c r="H74" s="87">
        <f>IF(SUMIF('Other Penalties Details'!$A:$A,$A74,'Other Penalties Details'!$D:$D)&gt;0,SUMIF('Other Penalties Details'!$A:$A,$A74,'Other Penalties Details'!$D:$D),"")</f>
      </c>
      <c r="I74" s="87">
        <f>IF(SUMIF('Other Penalties Details'!$A:$A,$A74,'Other Penalties Details'!$E:$E)&gt;0,SUMIF('Other Penalties Details'!$A:$A,$A74,'Other Penalties Details'!$E:$E),"")</f>
      </c>
      <c r="J74" s="87">
        <f>IF(SUMIF('Other Penalties Details'!$A:$A,$A74,'Other Penalties Details'!$F:$F)&gt;0,SUMIF('Other Penalties Details'!$A:$A,$A74,'Other Penalties Details'!$F:$F),"")</f>
      </c>
      <c r="K74" s="86" t="str">
        <f t="shared" si="1"/>
        <v>4:00</v>
      </c>
    </row>
    <row r="75" spans="1:11" s="88" customFormat="1" ht="14.25" customHeight="1">
      <c r="A75" s="259">
        <v>71</v>
      </c>
      <c r="B75" s="169" t="str">
        <f>VLOOKUP($A75,Startlist!$B:$H,2,FALSE)</f>
        <v>SU</v>
      </c>
      <c r="C75" s="170" t="str">
        <f>VLOOKUP($A75,Startlist!$B:$H,3,FALSE)</f>
        <v>Martin Jaanus</v>
      </c>
      <c r="D75" s="170" t="str">
        <f>VLOOKUP($A75,Startlist!$B:$H,4,FALSE)</f>
        <v>Karel Shuman</v>
      </c>
      <c r="E75" s="170" t="str">
        <f>VLOOKUP($A75,Startlist!$B:$H,7,FALSE)</f>
        <v>VAZ 2101</v>
      </c>
      <c r="F75" s="87">
        <f>IF(SUMIF('Other Penalties Details'!$A:$A,$A75,'Other Penalties Details'!$B:$B)&gt;0,SUMIF('Other Penalties Details'!$A:$A,$A75,'Other Penalties Details'!$B:$B),"")</f>
        <v>20</v>
      </c>
      <c r="G75" s="87">
        <f>IF(SUMIF('Other Penalties Details'!$A:$A,$A75,'Other Penalties Details'!$C:$C)&gt;0,SUMIF('Other Penalties Details'!$A:$A,$A75,'Other Penalties Details'!$C:$C),"")</f>
      </c>
      <c r="H75" s="87">
        <f>IF(SUMIF('Other Penalties Details'!$A:$A,$A75,'Other Penalties Details'!$D:$D)&gt;0,SUMIF('Other Penalties Details'!$A:$A,$A75,'Other Penalties Details'!$D:$D),"")</f>
      </c>
      <c r="I75" s="87">
        <f>IF(SUMIF('Other Penalties Details'!$A:$A,$A75,'Other Penalties Details'!$E:$E)&gt;0,SUMIF('Other Penalties Details'!$A:$A,$A75,'Other Penalties Details'!$E:$E),"")</f>
      </c>
      <c r="J75" s="87">
        <f>IF(SUMIF('Other Penalties Details'!$A:$A,$A75,'Other Penalties Details'!$F:$F)&gt;0,SUMIF('Other Penalties Details'!$A:$A,$A75,'Other Penalties Details'!$F:$F),"")</f>
      </c>
      <c r="K75" s="86" t="str">
        <f t="shared" si="1"/>
        <v>0:20</v>
      </c>
    </row>
    <row r="76" spans="1:11" s="88" customFormat="1" ht="14.25" customHeight="1">
      <c r="A76" s="258">
        <v>72</v>
      </c>
      <c r="B76" s="257" t="str">
        <f>VLOOKUP($A76,Startlist!$B:$H,2,FALSE)</f>
        <v>2SE</v>
      </c>
      <c r="C76" s="170" t="str">
        <f>VLOOKUP($A76,Startlist!$B:$H,3,FALSE)</f>
        <v>Steven Lätt</v>
      </c>
      <c r="D76" s="170" t="str">
        <f>VLOOKUP($A76,Startlist!$B:$H,4,FALSE)</f>
        <v>Mikk Männiste</v>
      </c>
      <c r="E76" s="170" t="str">
        <f>VLOOKUP($A76,Startlist!$B:$H,7,FALSE)</f>
        <v>Honda Civic Type R</v>
      </c>
      <c r="F76" s="87">
        <f>IF(SUMIF('Other Penalties Details'!$A:$A,$A76,'Other Penalties Details'!$B:$B)&gt;0,SUMIF('Other Penalties Details'!$A:$A,$A76,'Other Penalties Details'!$B:$B),"")</f>
        <v>60</v>
      </c>
      <c r="G76" s="87">
        <f>IF(SUMIF('Other Penalties Details'!$A:$A,$A76,'Other Penalties Details'!$C:$C)&gt;0,SUMIF('Other Penalties Details'!$A:$A,$A76,'Other Penalties Details'!$C:$C),"")</f>
        <v>60</v>
      </c>
      <c r="H76" s="87">
        <f>IF(SUMIF('Other Penalties Details'!$A:$A,$A76,'Other Penalties Details'!$D:$D)&gt;0,SUMIF('Other Penalties Details'!$A:$A,$A76,'Other Penalties Details'!$D:$D),"")</f>
      </c>
      <c r="I76" s="87">
        <f>IF(SUMIF('Other Penalties Details'!$A:$A,$A76,'Other Penalties Details'!$E:$E)&gt;0,SUMIF('Other Penalties Details'!$A:$A,$A76,'Other Penalties Details'!$E:$E),"")</f>
      </c>
      <c r="J76" s="87">
        <f>IF(SUMIF('Other Penalties Details'!$A:$A,$A76,'Other Penalties Details'!$F:$F)&gt;0,SUMIF('Other Penalties Details'!$A:$A,$A76,'Other Penalties Details'!$F:$F),"")</f>
      </c>
      <c r="K76" s="86" t="str">
        <f t="shared" si="1"/>
        <v>2:00</v>
      </c>
    </row>
    <row r="77" spans="1:11" s="88" customFormat="1" ht="14.25" customHeight="1">
      <c r="A77" s="86">
        <v>73</v>
      </c>
      <c r="B77" s="257" t="str">
        <f>VLOOKUP($A77,Startlist!$B:$H,2,FALSE)</f>
        <v>2SE</v>
      </c>
      <c r="C77" s="170" t="str">
        <f>VLOOKUP($A77,Startlist!$B:$H,3,FALSE)</f>
        <v>Andre Juhe</v>
      </c>
      <c r="D77" s="170" t="str">
        <f>VLOOKUP($A77,Startlist!$B:$H,4,FALSE)</f>
        <v>Veiko Kimber</v>
      </c>
      <c r="E77" s="170" t="str">
        <f>VLOOKUP($A77,Startlist!$B:$H,7,FALSE)</f>
        <v>Honda Civic Type-R</v>
      </c>
      <c r="F77" s="87">
        <f>IF(SUMIF('Other Penalties Details'!$A:$A,$A77,'Other Penalties Details'!$B:$B)&gt;0,SUMIF('Other Penalties Details'!$A:$A,$A77,'Other Penalties Details'!$B:$B),"")</f>
        <v>30</v>
      </c>
      <c r="G77" s="87">
        <f>IF(SUMIF('Other Penalties Details'!$A:$A,$A77,'Other Penalties Details'!$C:$C)&gt;0,SUMIF('Other Penalties Details'!$A:$A,$A77,'Other Penalties Details'!$C:$C),"")</f>
      </c>
      <c r="H77" s="87">
        <f>IF(SUMIF('Other Penalties Details'!$A:$A,$A77,'Other Penalties Details'!$D:$D)&gt;0,SUMIF('Other Penalties Details'!$A:$A,$A77,'Other Penalties Details'!$D:$D),"")</f>
        <v>10</v>
      </c>
      <c r="I77" s="87">
        <f>IF(SUMIF('Other Penalties Details'!$A:$A,$A77,'Other Penalties Details'!$E:$E)&gt;0,SUMIF('Other Penalties Details'!$A:$A,$A77,'Other Penalties Details'!$E:$E),"")</f>
      </c>
      <c r="J77" s="87">
        <f>IF(SUMIF('Other Penalties Details'!$A:$A,$A77,'Other Penalties Details'!$F:$F)&gt;0,SUMIF('Other Penalties Details'!$A:$A,$A77,'Other Penalties Details'!$F:$F),"")</f>
      </c>
      <c r="K77" s="86" t="str">
        <f t="shared" si="1"/>
        <v>0:40</v>
      </c>
    </row>
    <row r="78" spans="1:11" s="88" customFormat="1" ht="14.25" customHeight="1">
      <c r="A78" s="260">
        <v>74</v>
      </c>
      <c r="B78" s="257" t="str">
        <f>VLOOKUP($A78,Startlist!$B:$H,2,FALSE)</f>
        <v>2ST</v>
      </c>
      <c r="C78" s="170" t="str">
        <f>VLOOKUP($A78,Startlist!$B:$H,3,FALSE)</f>
        <v>Janno Johanson</v>
      </c>
      <c r="D78" s="170" t="str">
        <f>VLOOKUP($A78,Startlist!$B:$H,4,FALSE)</f>
        <v>Aldo Sander</v>
      </c>
      <c r="E78" s="170" t="str">
        <f>VLOOKUP($A78,Startlist!$B:$H,7,FALSE)</f>
        <v>BMW 325i</v>
      </c>
      <c r="F78" s="87">
        <f>IF(SUMIF('Other Penalties Details'!$A:$A,$A78,'Other Penalties Details'!$B:$B)&gt;0,SUMIF('Other Penalties Details'!$A:$A,$A78,'Other Penalties Details'!$B:$B),"")</f>
      </c>
      <c r="G78" s="87">
        <f>IF(SUMIF('Other Penalties Details'!$A:$A,$A78,'Other Penalties Details'!$C:$C)&gt;0,SUMIF('Other Penalties Details'!$A:$A,$A78,'Other Penalties Details'!$C:$C),"")</f>
        <v>70</v>
      </c>
      <c r="H78" s="87">
        <f>IF(SUMIF('Other Penalties Details'!$A:$A,$A78,'Other Penalties Details'!$D:$D)&gt;0,SUMIF('Other Penalties Details'!$A:$A,$A78,'Other Penalties Details'!$D:$D),"")</f>
      </c>
      <c r="I78" s="87">
        <f>IF(SUMIF('Other Penalties Details'!$A:$A,$A78,'Other Penalties Details'!$E:$E)&gt;0,SUMIF('Other Penalties Details'!$A:$A,$A78,'Other Penalties Details'!$E:$E),"")</f>
      </c>
      <c r="J78" s="87">
        <f>IF(SUMIF('Other Penalties Details'!$A:$A,$A78,'Other Penalties Details'!$F:$F)&gt;0,SUMIF('Other Penalties Details'!$A:$A,$A78,'Other Penalties Details'!$F:$F),"")</f>
      </c>
      <c r="K78" s="86" t="str">
        <f t="shared" si="1"/>
        <v>1:10</v>
      </c>
    </row>
    <row r="79" spans="1:11" s="88" customFormat="1" ht="14.25" customHeight="1">
      <c r="A79" s="259">
        <v>75</v>
      </c>
      <c r="B79" s="169" t="str">
        <f>VLOOKUP($A79,Startlist!$B:$H,2,FALSE)</f>
        <v>SU</v>
      </c>
      <c r="C79" s="170" t="str">
        <f>VLOOKUP($A79,Startlist!$B:$H,3,FALSE)</f>
        <v>Ivar Burmeister</v>
      </c>
      <c r="D79" s="170" t="str">
        <f>VLOOKUP($A79,Startlist!$B:$H,4,FALSE)</f>
        <v>Raino Remmel</v>
      </c>
      <c r="E79" s="170" t="str">
        <f>VLOOKUP($A79,Startlist!$B:$H,7,FALSE)</f>
        <v>Lada 2105</v>
      </c>
      <c r="F79" s="87">
        <f>IF(SUMIF('Other Penalties Details'!$A:$A,$A79,'Other Penalties Details'!$B:$B)&gt;0,SUMIF('Other Penalties Details'!$A:$A,$A79,'Other Penalties Details'!$B:$B),"")</f>
        <v>10</v>
      </c>
      <c r="G79" s="87">
        <f>IF(SUMIF('Other Penalties Details'!$A:$A,$A79,'Other Penalties Details'!$C:$C)&gt;0,SUMIF('Other Penalties Details'!$A:$A,$A79,'Other Penalties Details'!$C:$C),"")</f>
      </c>
      <c r="H79" s="87">
        <f>IF(SUMIF('Other Penalties Details'!$A:$A,$A79,'Other Penalties Details'!$D:$D)&gt;0,SUMIF('Other Penalties Details'!$A:$A,$A79,'Other Penalties Details'!$D:$D),"")</f>
      </c>
      <c r="I79" s="87">
        <f>IF(SUMIF('Other Penalties Details'!$A:$A,$A79,'Other Penalties Details'!$E:$E)&gt;0,SUMIF('Other Penalties Details'!$A:$A,$A79,'Other Penalties Details'!$E:$E),"")</f>
      </c>
      <c r="J79" s="87">
        <f>IF(SUMIF('Other Penalties Details'!$A:$A,$A79,'Other Penalties Details'!$F:$F)&gt;0,SUMIF('Other Penalties Details'!$A:$A,$A79,'Other Penalties Details'!$F:$F),"")</f>
      </c>
      <c r="K79" s="86" t="str">
        <f t="shared" si="1"/>
        <v>0:10</v>
      </c>
    </row>
    <row r="80" spans="1:11" s="88" customFormat="1" ht="14.25" customHeight="1">
      <c r="A80" s="258">
        <v>76</v>
      </c>
      <c r="B80" s="257" t="str">
        <f>VLOOKUP($A80,Startlist!$B:$H,2,FALSE)</f>
        <v>2VT</v>
      </c>
      <c r="C80" s="170" t="str">
        <f>VLOOKUP($A80,Startlist!$B:$H,3,FALSE)</f>
        <v>Rainer Umbleja</v>
      </c>
      <c r="D80" s="170" t="str">
        <f>VLOOKUP($A80,Startlist!$B:$H,4,FALSE)</f>
        <v>Erki Eksin</v>
      </c>
      <c r="E80" s="170" t="str">
        <f>VLOOKUP($A80,Startlist!$B:$H,7,FALSE)</f>
        <v>BMW 318</v>
      </c>
      <c r="F80" s="87">
        <f>IF(SUMIF('Other Penalties Details'!$A:$A,$A80,'Other Penalties Details'!$B:$B)&gt;0,SUMIF('Other Penalties Details'!$A:$A,$A80,'Other Penalties Details'!$B:$B),"")</f>
        <v>30</v>
      </c>
      <c r="G80" s="87">
        <f>IF(SUMIF('Other Penalties Details'!$A:$A,$A80,'Other Penalties Details'!$C:$C)&gt;0,SUMIF('Other Penalties Details'!$A:$A,$A80,'Other Penalties Details'!$C:$C),"")</f>
        <v>10</v>
      </c>
      <c r="H80" s="87">
        <f>IF(SUMIF('Other Penalties Details'!$A:$A,$A80,'Other Penalties Details'!$D:$D)&gt;0,SUMIF('Other Penalties Details'!$A:$A,$A80,'Other Penalties Details'!$D:$D),"")</f>
      </c>
      <c r="I80" s="87">
        <f>IF(SUMIF('Other Penalties Details'!$A:$A,$A80,'Other Penalties Details'!$E:$E)&gt;0,SUMIF('Other Penalties Details'!$A:$A,$A80,'Other Penalties Details'!$E:$E),"")</f>
      </c>
      <c r="J80" s="87">
        <f>IF(SUMIF('Other Penalties Details'!$A:$A,$A80,'Other Penalties Details'!$F:$F)&gt;0,SUMIF('Other Penalties Details'!$A:$A,$A80,'Other Penalties Details'!$F:$F),"")</f>
      </c>
      <c r="K80" s="86" t="str">
        <f t="shared" si="1"/>
        <v>0:40</v>
      </c>
    </row>
    <row r="81" spans="1:11" s="88" customFormat="1" ht="14.25" customHeight="1">
      <c r="A81" s="86">
        <v>77</v>
      </c>
      <c r="B81" s="257" t="str">
        <f>VLOOKUP($A81,Startlist!$B:$H,2,FALSE)</f>
        <v>2SE</v>
      </c>
      <c r="C81" s="170" t="str">
        <f>VLOOKUP($A81,Startlist!$B:$H,3,FALSE)</f>
        <v>Imre Vanik</v>
      </c>
      <c r="D81" s="170" t="str">
        <f>VLOOKUP($A81,Startlist!$B:$H,4,FALSE)</f>
        <v>Janek Ojala</v>
      </c>
      <c r="E81" s="170" t="str">
        <f>VLOOKUP($A81,Startlist!$B:$H,7,FALSE)</f>
        <v>Nissan Sunny</v>
      </c>
      <c r="F81" s="87">
        <f>IF(SUMIF('Other Penalties Details'!$A:$A,$A81,'Other Penalties Details'!$B:$B)&gt;0,SUMIF('Other Penalties Details'!$A:$A,$A81,'Other Penalties Details'!$B:$B),"")</f>
      </c>
      <c r="G81" s="87">
        <f>IF(SUMIF('Other Penalties Details'!$A:$A,$A81,'Other Penalties Details'!$C:$C)&gt;0,SUMIF('Other Penalties Details'!$A:$A,$A81,'Other Penalties Details'!$C:$C),"")</f>
      </c>
      <c r="H81" s="87">
        <f>IF(SUMIF('Other Penalties Details'!$A:$A,$A81,'Other Penalties Details'!$D:$D)&gt;0,SUMIF('Other Penalties Details'!$A:$A,$A81,'Other Penalties Details'!$D:$D),"")</f>
        <v>10</v>
      </c>
      <c r="I81" s="87">
        <f>IF(SUMIF('Other Penalties Details'!$A:$A,$A81,'Other Penalties Details'!$E:$E)&gt;0,SUMIF('Other Penalties Details'!$A:$A,$A81,'Other Penalties Details'!$E:$E),"")</f>
      </c>
      <c r="J81" s="87">
        <f>IF(SUMIF('Other Penalties Details'!$A:$A,$A81,'Other Penalties Details'!$F:$F)&gt;0,SUMIF('Other Penalties Details'!$A:$A,$A81,'Other Penalties Details'!$F:$F),"")</f>
      </c>
      <c r="K81" s="86" t="str">
        <f t="shared" si="1"/>
        <v>0:10</v>
      </c>
    </row>
    <row r="82" spans="1:11" s="88" customFormat="1" ht="14.25" customHeight="1">
      <c r="A82" s="260">
        <v>78</v>
      </c>
      <c r="B82" s="257" t="str">
        <f>VLOOKUP($A82,Startlist!$B:$H,2,FALSE)</f>
        <v>2ST</v>
      </c>
      <c r="C82" s="170" t="str">
        <f>VLOOKUP($A82,Startlist!$B:$H,3,FALSE)</f>
        <v>Kevin Ruddi</v>
      </c>
      <c r="D82" s="170" t="str">
        <f>VLOOKUP($A82,Startlist!$B:$H,4,FALSE)</f>
        <v>Rauno Valdmann</v>
      </c>
      <c r="E82" s="170" t="str">
        <f>VLOOKUP($A82,Startlist!$B:$H,7,FALSE)</f>
        <v>BMW 316i</v>
      </c>
      <c r="F82" s="87">
        <f>IF(SUMIF('Other Penalties Details'!$A:$A,$A82,'Other Penalties Details'!$B:$B)&gt;0,SUMIF('Other Penalties Details'!$A:$A,$A82,'Other Penalties Details'!$B:$B),"")</f>
        <v>30</v>
      </c>
      <c r="G82" s="87">
        <f>IF(SUMIF('Other Penalties Details'!$A:$A,$A82,'Other Penalties Details'!$C:$C)&gt;0,SUMIF('Other Penalties Details'!$A:$A,$A82,'Other Penalties Details'!$C:$C),"")</f>
        <v>70</v>
      </c>
      <c r="H82" s="87">
        <f>IF(SUMIF('Other Penalties Details'!$A:$A,$A82,'Other Penalties Details'!$D:$D)&gt;0,SUMIF('Other Penalties Details'!$A:$A,$A82,'Other Penalties Details'!$D:$D),"")</f>
      </c>
      <c r="I82" s="87">
        <f>IF(SUMIF('Other Penalties Details'!$A:$A,$A82,'Other Penalties Details'!$E:$E)&gt;0,SUMIF('Other Penalties Details'!$A:$A,$A82,'Other Penalties Details'!$E:$E),"")</f>
      </c>
      <c r="J82" s="87">
        <f>IF(SUMIF('Other Penalties Details'!$A:$A,$A82,'Other Penalties Details'!$F:$F)&gt;0,SUMIF('Other Penalties Details'!$A:$A,$A82,'Other Penalties Details'!$F:$F),"")</f>
      </c>
      <c r="K82" s="86" t="str">
        <f t="shared" si="1"/>
        <v>1:40</v>
      </c>
    </row>
    <row r="83" spans="1:11" s="88" customFormat="1" ht="14.25" customHeight="1">
      <c r="A83" s="260">
        <v>79</v>
      </c>
      <c r="B83" s="169" t="str">
        <f>VLOOKUP($A83,Startlist!$B:$H,2,FALSE)</f>
        <v>2VE</v>
      </c>
      <c r="C83" s="170" t="str">
        <f>VLOOKUP($A83,Startlist!$B:$H,3,FALSE)</f>
        <v>Karla Kirsch</v>
      </c>
      <c r="D83" s="170" t="str">
        <f>VLOOKUP($A83,Startlist!$B:$H,4,FALSE)</f>
        <v>Teet Varik</v>
      </c>
      <c r="E83" s="170" t="str">
        <f>VLOOKUP($A83,Startlist!$B:$H,7,FALSE)</f>
        <v>Audi A3</v>
      </c>
      <c r="F83" s="87">
        <f>IF(SUMIF('Other Penalties Details'!$A:$A,$A83,'Other Penalties Details'!$B:$B)&gt;0,SUMIF('Other Penalties Details'!$A:$A,$A83,'Other Penalties Details'!$B:$B),"")</f>
        <v>100</v>
      </c>
      <c r="G83" s="87">
        <f>IF(SUMIF('Other Penalties Details'!$A:$A,$A83,'Other Penalties Details'!$C:$C)&gt;0,SUMIF('Other Penalties Details'!$A:$A,$A83,'Other Penalties Details'!$C:$C),"")</f>
      </c>
      <c r="H83" s="87">
        <f>IF(SUMIF('Other Penalties Details'!$A:$A,$A83,'Other Penalties Details'!$D:$D)&gt;0,SUMIF('Other Penalties Details'!$A:$A,$A83,'Other Penalties Details'!$D:$D),"")</f>
      </c>
      <c r="I83" s="87">
        <f>IF(SUMIF('Other Penalties Details'!$A:$A,$A83,'Other Penalties Details'!$E:$E)&gt;0,SUMIF('Other Penalties Details'!$A:$A,$A83,'Other Penalties Details'!$E:$E),"")</f>
      </c>
      <c r="J83" s="87">
        <f>IF(SUMIF('Other Penalties Details'!$A:$A,$A83,'Other Penalties Details'!$F:$F)&gt;0,SUMIF('Other Penalties Details'!$A:$A,$A83,'Other Penalties Details'!$F:$F),"")</f>
      </c>
      <c r="K83" s="86" t="str">
        <f t="shared" si="1"/>
        <v>1:40</v>
      </c>
    </row>
    <row r="84" spans="1:11" s="88" customFormat="1" ht="14.25" customHeight="1">
      <c r="A84" s="258">
        <v>80</v>
      </c>
      <c r="B84" s="169" t="str">
        <f>VLOOKUP($A84,Startlist!$B:$H,2,FALSE)</f>
        <v>SU</v>
      </c>
      <c r="C84" s="170" t="str">
        <f>VLOOKUP($A84,Startlist!$B:$H,3,FALSE)</f>
        <v>Rauno Rappu</v>
      </c>
      <c r="D84" s="170" t="str">
        <f>VLOOKUP($A84,Startlist!$B:$H,4,FALSE)</f>
        <v>Ago Eller</v>
      </c>
      <c r="E84" s="170" t="str">
        <f>VLOOKUP($A84,Startlist!$B:$H,7,FALSE)</f>
        <v>VAZ 21063</v>
      </c>
      <c r="F84" s="87">
        <f>IF(SUMIF('Other Penalties Details'!$A:$A,$A84,'Other Penalties Details'!$B:$B)&gt;0,SUMIF('Other Penalties Details'!$A:$A,$A84,'Other Penalties Details'!$B:$B),"")</f>
        <v>10</v>
      </c>
      <c r="G84" s="87">
        <f>IF(SUMIF('Other Penalties Details'!$A:$A,$A84,'Other Penalties Details'!$C:$C)&gt;0,SUMIF('Other Penalties Details'!$A:$A,$A84,'Other Penalties Details'!$C:$C),"")</f>
      </c>
      <c r="H84" s="87">
        <f>IF(SUMIF('Other Penalties Details'!$A:$A,$A84,'Other Penalties Details'!$D:$D)&gt;0,SUMIF('Other Penalties Details'!$A:$A,$A84,'Other Penalties Details'!$D:$D),"")</f>
      </c>
      <c r="I84" s="87">
        <f>IF(SUMIF('Other Penalties Details'!$A:$A,$A84,'Other Penalties Details'!$E:$E)&gt;0,SUMIF('Other Penalties Details'!$A:$A,$A84,'Other Penalties Details'!$E:$E),"")</f>
      </c>
      <c r="J84" s="87">
        <f>IF(SUMIF('Other Penalties Details'!$A:$A,$A84,'Other Penalties Details'!$F:$F)&gt;0,SUMIF('Other Penalties Details'!$A:$A,$A84,'Other Penalties Details'!$F:$F),"")</f>
      </c>
      <c r="K84" s="86" t="str">
        <f t="shared" si="1"/>
        <v>0:10</v>
      </c>
    </row>
    <row r="85" spans="1:11" s="88" customFormat="1" ht="14.25" customHeight="1">
      <c r="A85" s="86">
        <v>81</v>
      </c>
      <c r="B85" s="257" t="str">
        <f>VLOOKUP($A85,Startlist!$B:$H,2,FALSE)</f>
        <v>2ST</v>
      </c>
      <c r="C85" s="170" t="str">
        <f>VLOOKUP($A85,Startlist!$B:$H,3,FALSE)</f>
        <v>Harold Vilson</v>
      </c>
      <c r="D85" s="170" t="str">
        <f>VLOOKUP($A85,Startlist!$B:$H,4,FALSE)</f>
        <v>Margo Mitt</v>
      </c>
      <c r="E85" s="170" t="str">
        <f>VLOOKUP($A85,Startlist!$B:$H,7,FALSE)</f>
        <v>BMW 323i</v>
      </c>
      <c r="F85" s="87">
        <f>IF(SUMIF('Other Penalties Details'!$A:$A,$A85,'Other Penalties Details'!$B:$B)&gt;0,SUMIF('Other Penalties Details'!$A:$A,$A85,'Other Penalties Details'!$B:$B),"")</f>
        <v>20</v>
      </c>
      <c r="G85" s="87">
        <f>IF(SUMIF('Other Penalties Details'!$A:$A,$A85,'Other Penalties Details'!$C:$C)&gt;0,SUMIF('Other Penalties Details'!$A:$A,$A85,'Other Penalties Details'!$C:$C),"")</f>
        <v>10</v>
      </c>
      <c r="H85" s="87">
        <f>IF(SUMIF('Other Penalties Details'!$A:$A,$A85,'Other Penalties Details'!$D:$D)&gt;0,SUMIF('Other Penalties Details'!$A:$A,$A85,'Other Penalties Details'!$D:$D),"")</f>
        <v>30</v>
      </c>
      <c r="I85" s="87">
        <f>IF(SUMIF('Other Penalties Details'!$A:$A,$A85,'Other Penalties Details'!$E:$E)&gt;0,SUMIF('Other Penalties Details'!$A:$A,$A85,'Other Penalties Details'!$E:$E),"")</f>
      </c>
      <c r="J85" s="87">
        <f>IF(SUMIF('Other Penalties Details'!$A:$A,$A85,'Other Penalties Details'!$F:$F)&gt;0,SUMIF('Other Penalties Details'!$A:$A,$A85,'Other Penalties Details'!$F:$F),"")</f>
      </c>
      <c r="K85" s="86" t="str">
        <f t="shared" si="1"/>
        <v>1:00</v>
      </c>
    </row>
    <row r="86" spans="1:11" s="88" customFormat="1" ht="14.25" customHeight="1">
      <c r="A86" s="259">
        <v>82</v>
      </c>
      <c r="B86" s="257" t="str">
        <f>VLOOKUP($A86,Startlist!$B:$H,2,FALSE)</f>
        <v>2VE</v>
      </c>
      <c r="C86" s="170" t="str">
        <f>VLOOKUP($A86,Startlist!$B:$H,3,FALSE)</f>
        <v>Vaido Järvela</v>
      </c>
      <c r="D86" s="170" t="str">
        <f>VLOOKUP($A86,Startlist!$B:$H,4,FALSE)</f>
        <v>Tanel Laurimaa</v>
      </c>
      <c r="E86" s="170" t="str">
        <f>VLOOKUP($A86,Startlist!$B:$H,7,FALSE)</f>
        <v>VW Golf</v>
      </c>
      <c r="F86" s="87">
        <f>IF(SUMIF('Other Penalties Details'!$A:$A,$A86,'Other Penalties Details'!$B:$B)&gt;0,SUMIF('Other Penalties Details'!$A:$A,$A86,'Other Penalties Details'!$B:$B),"")</f>
        <v>20</v>
      </c>
      <c r="G86" s="87">
        <f>IF(SUMIF('Other Penalties Details'!$A:$A,$A86,'Other Penalties Details'!$C:$C)&gt;0,SUMIF('Other Penalties Details'!$A:$A,$A86,'Other Penalties Details'!$C:$C),"")</f>
        <v>10</v>
      </c>
      <c r="H86" s="87">
        <f>IF(SUMIF('Other Penalties Details'!$A:$A,$A86,'Other Penalties Details'!$D:$D)&gt;0,SUMIF('Other Penalties Details'!$A:$A,$A86,'Other Penalties Details'!$D:$D),"")</f>
      </c>
      <c r="I86" s="87">
        <f>IF(SUMIF('Other Penalties Details'!$A:$A,$A86,'Other Penalties Details'!$E:$E)&gt;0,SUMIF('Other Penalties Details'!$A:$A,$A86,'Other Penalties Details'!$E:$E),"")</f>
      </c>
      <c r="J86" s="87">
        <f>IF(SUMIF('Other Penalties Details'!$A:$A,$A86,'Other Penalties Details'!$F:$F)&gt;0,SUMIF('Other Penalties Details'!$A:$A,$A86,'Other Penalties Details'!$F:$F),"")</f>
      </c>
      <c r="K86" s="86" t="str">
        <f t="shared" si="1"/>
        <v>0:30</v>
      </c>
    </row>
    <row r="87" spans="1:11" s="88" customFormat="1" ht="14.25" customHeight="1">
      <c r="A87" s="86">
        <v>83</v>
      </c>
      <c r="B87" s="257" t="str">
        <f>VLOOKUP($A87,Startlist!$B:$H,2,FALSE)</f>
        <v>2VT</v>
      </c>
      <c r="C87" s="170" t="str">
        <f>VLOOKUP($A87,Startlist!$B:$H,3,FALSE)</f>
        <v>Jaak Riisberg</v>
      </c>
      <c r="D87" s="170" t="str">
        <f>VLOOKUP($A87,Startlist!$B:$H,4,FALSE)</f>
        <v>Taavi Kivi</v>
      </c>
      <c r="E87" s="170" t="str">
        <f>VLOOKUP($A87,Startlist!$B:$H,7,FALSE)</f>
        <v>BMW 318IS</v>
      </c>
      <c r="F87" s="87">
        <f>IF(SUMIF('Other Penalties Details'!$A:$A,$A87,'Other Penalties Details'!$B:$B)&gt;0,SUMIF('Other Penalties Details'!$A:$A,$A87,'Other Penalties Details'!$B:$B),"")</f>
        <v>10</v>
      </c>
      <c r="G87" s="87">
        <f>IF(SUMIF('Other Penalties Details'!$A:$A,$A87,'Other Penalties Details'!$C:$C)&gt;0,SUMIF('Other Penalties Details'!$A:$A,$A87,'Other Penalties Details'!$C:$C),"")</f>
      </c>
      <c r="H87" s="87">
        <f>IF(SUMIF('Other Penalties Details'!$A:$A,$A87,'Other Penalties Details'!$D:$D)&gt;0,SUMIF('Other Penalties Details'!$A:$A,$A87,'Other Penalties Details'!$D:$D),"")</f>
        <v>10</v>
      </c>
      <c r="I87" s="87">
        <f>IF(SUMIF('Other Penalties Details'!$A:$A,$A87,'Other Penalties Details'!$E:$E)&gt;0,SUMIF('Other Penalties Details'!$A:$A,$A87,'Other Penalties Details'!$E:$E),"")</f>
      </c>
      <c r="J87" s="87">
        <f>IF(SUMIF('Other Penalties Details'!$A:$A,$A87,'Other Penalties Details'!$F:$F)&gt;0,SUMIF('Other Penalties Details'!$A:$A,$A87,'Other Penalties Details'!$F:$F),"")</f>
      </c>
      <c r="K87" s="86" t="str">
        <f t="shared" si="1"/>
        <v>0:20</v>
      </c>
    </row>
    <row r="88" spans="1:11" s="88" customFormat="1" ht="14.25" customHeight="1">
      <c r="A88" s="260">
        <v>84</v>
      </c>
      <c r="B88" s="257" t="str">
        <f>VLOOKUP($A88,Startlist!$B:$H,2,FALSE)</f>
        <v>2VE</v>
      </c>
      <c r="C88" s="170" t="str">
        <f>VLOOKUP($A88,Startlist!$B:$H,3,FALSE)</f>
        <v>Sander Mihkels</v>
      </c>
      <c r="D88" s="170" t="str">
        <f>VLOOKUP($A88,Startlist!$B:$H,4,FALSE)</f>
        <v>Ivo Aal</v>
      </c>
      <c r="E88" s="170" t="str">
        <f>VLOOKUP($A88,Startlist!$B:$H,7,FALSE)</f>
        <v>Honda Civic</v>
      </c>
      <c r="F88" s="87">
        <f>IF(SUMIF('Other Penalties Details'!$A:$A,$A88,'Other Penalties Details'!$B:$B)&gt;0,SUMIF('Other Penalties Details'!$A:$A,$A88,'Other Penalties Details'!$B:$B),"")</f>
        <v>10</v>
      </c>
      <c r="G88" s="87">
        <f>IF(SUMIF('Other Penalties Details'!$A:$A,$A88,'Other Penalties Details'!$C:$C)&gt;0,SUMIF('Other Penalties Details'!$A:$A,$A88,'Other Penalties Details'!$C:$C),"")</f>
      </c>
      <c r="H88" s="87">
        <f>IF(SUMIF('Other Penalties Details'!$A:$A,$A88,'Other Penalties Details'!$D:$D)&gt;0,SUMIF('Other Penalties Details'!$A:$A,$A88,'Other Penalties Details'!$D:$D),"")</f>
      </c>
      <c r="I88" s="87">
        <f>IF(SUMIF('Other Penalties Details'!$A:$A,$A88,'Other Penalties Details'!$E:$E)&gt;0,SUMIF('Other Penalties Details'!$A:$A,$A88,'Other Penalties Details'!$E:$E),"")</f>
      </c>
      <c r="J88" s="87">
        <f>IF(SUMIF('Other Penalties Details'!$A:$A,$A88,'Other Penalties Details'!$F:$F)&gt;0,SUMIF('Other Penalties Details'!$A:$A,$A88,'Other Penalties Details'!$F:$F),"")</f>
      </c>
      <c r="K88" s="86" t="str">
        <f t="shared" si="1"/>
        <v>0:10</v>
      </c>
    </row>
    <row r="89" spans="1:11" s="88" customFormat="1" ht="14.25" customHeight="1">
      <c r="A89" s="260">
        <v>85</v>
      </c>
      <c r="B89" s="169" t="str">
        <f>VLOOKUP($A89,Startlist!$B:$H,2,FALSE)</f>
        <v>2WN</v>
      </c>
      <c r="C89" s="170" t="str">
        <f>VLOOKUP($A89,Startlist!$B:$H,3,FALSE)</f>
        <v>Maria Roop</v>
      </c>
      <c r="D89" s="170" t="str">
        <f>VLOOKUP($A89,Startlist!$B:$H,4,FALSE)</f>
        <v>Rasmus Tobias</v>
      </c>
      <c r="E89" s="170" t="str">
        <f>VLOOKUP($A89,Startlist!$B:$H,7,FALSE)</f>
        <v>Seat Ibiza</v>
      </c>
      <c r="F89" s="87">
        <f>IF(SUMIF('Other Penalties Details'!$A:$A,$A89,'Other Penalties Details'!$B:$B)&gt;0,SUMIF('Other Penalties Details'!$A:$A,$A89,'Other Penalties Details'!$B:$B),"")</f>
        <v>70</v>
      </c>
      <c r="G89" s="87">
        <f>IF(SUMIF('Other Penalties Details'!$A:$A,$A89,'Other Penalties Details'!$C:$C)&gt;0,SUMIF('Other Penalties Details'!$A:$A,$A89,'Other Penalties Details'!$C:$C),"")</f>
      </c>
      <c r="H89" s="87">
        <f>IF(SUMIF('Other Penalties Details'!$A:$A,$A89,'Other Penalties Details'!$D:$D)&gt;0,SUMIF('Other Penalties Details'!$A:$A,$A89,'Other Penalties Details'!$D:$D),"")</f>
      </c>
      <c r="I89" s="87">
        <f>IF(SUMIF('Other Penalties Details'!$A:$A,$A89,'Other Penalties Details'!$E:$E)&gt;0,SUMIF('Other Penalties Details'!$A:$A,$A89,'Other Penalties Details'!$E:$E),"")</f>
      </c>
      <c r="J89" s="87">
        <f>IF(SUMIF('Other Penalties Details'!$A:$A,$A89,'Other Penalties Details'!$F:$F)&gt;0,SUMIF('Other Penalties Details'!$A:$A,$A89,'Other Penalties Details'!$F:$F),"")</f>
      </c>
      <c r="K89" s="86" t="str">
        <f t="shared" si="1"/>
        <v>1:10</v>
      </c>
    </row>
    <row r="90" spans="1:11" s="88" customFormat="1" ht="14.25" customHeight="1">
      <c r="A90" s="86">
        <v>86</v>
      </c>
      <c r="B90" s="169" t="str">
        <f>VLOOKUP($A90,Startlist!$B:$H,2,FALSE)</f>
        <v>2VE</v>
      </c>
      <c r="C90" s="170" t="str">
        <f>VLOOKUP($A90,Startlist!$B:$H,3,FALSE)</f>
        <v>Erki Auendorf</v>
      </c>
      <c r="D90" s="170" t="str">
        <f>VLOOKUP($A90,Startlist!$B:$H,4,FALSE)</f>
        <v>Anti Muuga</v>
      </c>
      <c r="E90" s="170" t="str">
        <f>VLOOKUP($A90,Startlist!$B:$H,7,FALSE)</f>
        <v>Honda Civic</v>
      </c>
      <c r="F90" s="87">
        <f>IF(SUMIF('Other Penalties Details'!$A:$A,$A90,'Other Penalties Details'!$B:$B)&gt;0,SUMIF('Other Penalties Details'!$A:$A,$A90,'Other Penalties Details'!$B:$B),"")</f>
      </c>
      <c r="G90" s="87">
        <f>IF(SUMIF('Other Penalties Details'!$A:$A,$A90,'Other Penalties Details'!$C:$C)&gt;0,SUMIF('Other Penalties Details'!$A:$A,$A90,'Other Penalties Details'!$C:$C),"")</f>
      </c>
      <c r="H90" s="87">
        <f>IF(SUMIF('Other Penalties Details'!$A:$A,$A90,'Other Penalties Details'!$D:$D)&gt;0,SUMIF('Other Penalties Details'!$A:$A,$A90,'Other Penalties Details'!$D:$D),"")</f>
      </c>
      <c r="I90" s="87">
        <f>IF(SUMIF('Other Penalties Details'!$A:$A,$A90,'Other Penalties Details'!$E:$E)&gt;0,SUMIF('Other Penalties Details'!$A:$A,$A90,'Other Penalties Details'!$E:$E),"")</f>
      </c>
      <c r="J90" s="87">
        <f>IF(SUMIF('Other Penalties Details'!$A:$A,$A90,'Other Penalties Details'!$F:$F)&gt;0,SUMIF('Other Penalties Details'!$A:$A,$A90,'Other Penalties Details'!$F:$F),"")</f>
      </c>
      <c r="K90" s="86">
        <f t="shared" si="1"/>
      </c>
    </row>
    <row r="91" spans="1:11" s="88" customFormat="1" ht="14.25" customHeight="1">
      <c r="A91" s="86">
        <v>87</v>
      </c>
      <c r="B91" s="169" t="str">
        <f>VLOOKUP($A91,Startlist!$B:$H,2,FALSE)</f>
        <v>2WN</v>
      </c>
      <c r="C91" s="170" t="str">
        <f>VLOOKUP($A91,Startlist!$B:$H,3,FALSE)</f>
        <v>Triinu Tammel</v>
      </c>
      <c r="D91" s="170" t="str">
        <f>VLOOKUP($A91,Startlist!$B:$H,4,FALSE)</f>
        <v>Karoliina Tammel</v>
      </c>
      <c r="E91" s="170" t="str">
        <f>VLOOKUP($A91,Startlist!$B:$H,7,FALSE)</f>
        <v>Ford Fiesta</v>
      </c>
      <c r="F91" s="87">
        <f>IF(SUMIF('Other Penalties Details'!$A:$A,$A91,'Other Penalties Details'!$B:$B)&gt;0,SUMIF('Other Penalties Details'!$A:$A,$A91,'Other Penalties Details'!$B:$B),"")</f>
      </c>
      <c r="G91" s="87">
        <f>IF(SUMIF('Other Penalties Details'!$A:$A,$A91,'Other Penalties Details'!$C:$C)&gt;0,SUMIF('Other Penalties Details'!$A:$A,$A91,'Other Penalties Details'!$C:$C),"")</f>
      </c>
      <c r="H91" s="87">
        <f>IF(SUMIF('Other Penalties Details'!$A:$A,$A91,'Other Penalties Details'!$D:$D)&gt;0,SUMIF('Other Penalties Details'!$A:$A,$A91,'Other Penalties Details'!$D:$D),"")</f>
      </c>
      <c r="I91" s="87">
        <f>IF(SUMIF('Other Penalties Details'!$A:$A,$A91,'Other Penalties Details'!$E:$E)&gt;0,SUMIF('Other Penalties Details'!$A:$A,$A91,'Other Penalties Details'!$E:$E),"")</f>
      </c>
      <c r="J91" s="87">
        <f>IF(SUMIF('Other Penalties Details'!$A:$A,$A91,'Other Penalties Details'!$F:$F)&gt;0,SUMIF('Other Penalties Details'!$A:$A,$A91,'Other Penalties Details'!$F:$F),"")</f>
      </c>
      <c r="K91" s="86">
        <f t="shared" si="1"/>
      </c>
    </row>
    <row r="92" spans="1:11" ht="14.25" customHeight="1">
      <c r="A92" s="86">
        <v>89</v>
      </c>
      <c r="B92" s="169" t="str">
        <f>VLOOKUP($A92,Startlist!$B:$H,2,FALSE)</f>
        <v>2VT</v>
      </c>
      <c r="C92" s="170" t="str">
        <f>VLOOKUP($A92,Startlist!$B:$H,3,FALSE)</f>
        <v>Kaimar Kittus</v>
      </c>
      <c r="D92" s="170" t="str">
        <f>VLOOKUP($A92,Startlist!$B:$H,4,FALSE)</f>
        <v>Marina Liira</v>
      </c>
      <c r="E92" s="170" t="str">
        <f>VLOOKUP($A92,Startlist!$B:$H,7,FALSE)</f>
        <v>BMW 316</v>
      </c>
      <c r="F92" s="87">
        <f>IF(SUMIF('Other Penalties Details'!$A:$A,$A92,'Other Penalties Details'!$B:$B)&gt;0,SUMIF('Other Penalties Details'!$A:$A,$A92,'Other Penalties Details'!$B:$B),"")</f>
      </c>
      <c r="G92" s="87">
        <f>IF(SUMIF('Other Penalties Details'!$A:$A,$A92,'Other Penalties Details'!$C:$C)&gt;0,SUMIF('Other Penalties Details'!$A:$A,$A92,'Other Penalties Details'!$C:$C),"")</f>
      </c>
      <c r="H92" s="87">
        <f>IF(SUMIF('Other Penalties Details'!$A:$A,$A92,'Other Penalties Details'!$D:$D)&gt;0,SUMIF('Other Penalties Details'!$A:$A,$A92,'Other Penalties Details'!$D:$D),"")</f>
      </c>
      <c r="I92" s="87">
        <f>IF(SUMIF('Other Penalties Details'!$A:$A,$A92,'Other Penalties Details'!$E:$E)&gt;0,SUMIF('Other Penalties Details'!$A:$A,$A92,'Other Penalties Details'!$E:$E),"")</f>
      </c>
      <c r="J92" s="87">
        <f>IF(SUMIF('Other Penalties Details'!$A:$A,$A92,'Other Penalties Details'!$F:$F)&gt;0,SUMIF('Other Penalties Details'!$A:$A,$A92,'Other Penalties Details'!$F:$F),"")</f>
      </c>
      <c r="K92" s="86">
        <f t="shared" si="1"/>
      </c>
    </row>
    <row r="93" spans="1:11" ht="14.25" customHeight="1">
      <c r="A93" s="258">
        <v>90</v>
      </c>
      <c r="B93" s="169" t="str">
        <f>VLOOKUP($A93,Startlist!$B:$H,2,FALSE)</f>
        <v>2ST</v>
      </c>
      <c r="C93" s="170" t="str">
        <f>VLOOKUP($A93,Startlist!$B:$H,3,FALSE)</f>
        <v>Margo Lipp</v>
      </c>
      <c r="D93" s="170" t="str">
        <f>VLOOKUP($A93,Startlist!$B:$H,4,FALSE)</f>
        <v>Taimo Kirr</v>
      </c>
      <c r="E93" s="170" t="str">
        <f>VLOOKUP($A93,Startlist!$B:$H,7,FALSE)</f>
        <v>BMW 320</v>
      </c>
      <c r="F93" s="87">
        <f>IF(SUMIF('Other Penalties Details'!$A:$A,$A93,'Other Penalties Details'!$B:$B)&gt;0,SUMIF('Other Penalties Details'!$A:$A,$A93,'Other Penalties Details'!$B:$B),"")</f>
        <v>10</v>
      </c>
      <c r="G93" s="87">
        <f>IF(SUMIF('Other Penalties Details'!$A:$A,$A93,'Other Penalties Details'!$C:$C)&gt;0,SUMIF('Other Penalties Details'!$A:$A,$A93,'Other Penalties Details'!$C:$C),"")</f>
      </c>
      <c r="H93" s="87">
        <f>IF(SUMIF('Other Penalties Details'!$A:$A,$A93,'Other Penalties Details'!$D:$D)&gt;0,SUMIF('Other Penalties Details'!$A:$A,$A93,'Other Penalties Details'!$D:$D),"")</f>
      </c>
      <c r="I93" s="87">
        <f>IF(SUMIF('Other Penalties Details'!$A:$A,$A93,'Other Penalties Details'!$E:$E)&gt;0,SUMIF('Other Penalties Details'!$A:$A,$A93,'Other Penalties Details'!$E:$E),"")</f>
      </c>
      <c r="J93" s="87">
        <f>IF(SUMIF('Other Penalties Details'!$A:$A,$A93,'Other Penalties Details'!$F:$F)&gt;0,SUMIF('Other Penalties Details'!$A:$A,$A93,'Other Penalties Details'!$F:$F),"")</f>
      </c>
      <c r="K93" s="86" t="str">
        <f t="shared" si="1"/>
        <v>0:10</v>
      </c>
    </row>
    <row r="94" spans="1:11" ht="14.25" customHeight="1">
      <c r="A94" s="258">
        <v>91</v>
      </c>
      <c r="B94" s="257" t="str">
        <f>VLOOKUP($A94,Startlist!$B:$H,2,FALSE)</f>
        <v>2VE</v>
      </c>
      <c r="C94" s="170" t="str">
        <f>VLOOKUP($A94,Startlist!$B:$H,3,FALSE)</f>
        <v>Palle Kõlar</v>
      </c>
      <c r="D94" s="170" t="str">
        <f>VLOOKUP($A94,Startlist!$B:$H,4,FALSE)</f>
        <v>Allan Liister</v>
      </c>
      <c r="E94" s="170" t="str">
        <f>VLOOKUP($A94,Startlist!$B:$H,7,FALSE)</f>
        <v>Seat Ibiza</v>
      </c>
      <c r="F94" s="87">
        <f>IF(SUMIF('Other Penalties Details'!$A:$A,$A94,'Other Penalties Details'!$B:$B)&gt;0,SUMIF('Other Penalties Details'!$A:$A,$A94,'Other Penalties Details'!$B:$B),"")</f>
      </c>
      <c r="G94" s="87">
        <f>IF(SUMIF('Other Penalties Details'!$A:$A,$A94,'Other Penalties Details'!$C:$C)&gt;0,SUMIF('Other Penalties Details'!$A:$A,$A94,'Other Penalties Details'!$C:$C),"")</f>
        <v>10</v>
      </c>
      <c r="H94" s="87">
        <f>IF(SUMIF('Other Penalties Details'!$A:$A,$A94,'Other Penalties Details'!$D:$D)&gt;0,SUMIF('Other Penalties Details'!$A:$A,$A94,'Other Penalties Details'!$D:$D),"")</f>
      </c>
      <c r="I94" s="87">
        <f>IF(SUMIF('Other Penalties Details'!$A:$A,$A94,'Other Penalties Details'!$E:$E)&gt;0,SUMIF('Other Penalties Details'!$A:$A,$A94,'Other Penalties Details'!$E:$E),"")</f>
      </c>
      <c r="J94" s="87">
        <f>IF(SUMIF('Other Penalties Details'!$A:$A,$A94,'Other Penalties Details'!$F:$F)&gt;0,SUMIF('Other Penalties Details'!$A:$A,$A94,'Other Penalties Details'!$F:$F),"")</f>
      </c>
      <c r="K94" s="86" t="str">
        <f t="shared" si="1"/>
        <v>0:10</v>
      </c>
    </row>
    <row r="95" spans="1:11" ht="14.25" customHeight="1">
      <c r="A95" s="86">
        <v>92</v>
      </c>
      <c r="B95" s="257" t="str">
        <f>VLOOKUP($A95,Startlist!$B:$H,2,FALSE)</f>
        <v>2ST</v>
      </c>
      <c r="C95" s="170" t="str">
        <f>VLOOKUP($A95,Startlist!$B:$H,3,FALSE)</f>
        <v>Sulev Pärn</v>
      </c>
      <c r="D95" s="170" t="str">
        <f>VLOOKUP($A95,Startlist!$B:$H,4,FALSE)</f>
        <v>Geilo Valdmann</v>
      </c>
      <c r="E95" s="170" t="str">
        <f>VLOOKUP($A95,Startlist!$B:$H,7,FALSE)</f>
        <v>BMW 318i</v>
      </c>
      <c r="F95" s="87">
        <f>IF(SUMIF('Other Penalties Details'!$A:$A,$A95,'Other Penalties Details'!$B:$B)&gt;0,SUMIF('Other Penalties Details'!$A:$A,$A95,'Other Penalties Details'!$B:$B),"")</f>
        <v>50</v>
      </c>
      <c r="G95" s="87">
        <f>IF(SUMIF('Other Penalties Details'!$A:$A,$A95,'Other Penalties Details'!$C:$C)&gt;0,SUMIF('Other Penalties Details'!$A:$A,$A95,'Other Penalties Details'!$C:$C),"")</f>
        <v>30</v>
      </c>
      <c r="H95" s="87">
        <f>IF(SUMIF('Other Penalties Details'!$A:$A,$A95,'Other Penalties Details'!$D:$D)&gt;0,SUMIF('Other Penalties Details'!$A:$A,$A95,'Other Penalties Details'!$D:$D),"")</f>
        <v>10</v>
      </c>
      <c r="I95" s="87">
        <f>IF(SUMIF('Other Penalties Details'!$A:$A,$A95,'Other Penalties Details'!$E:$E)&gt;0,SUMIF('Other Penalties Details'!$A:$A,$A95,'Other Penalties Details'!$E:$E),"")</f>
      </c>
      <c r="J95" s="87">
        <f>IF(SUMIF('Other Penalties Details'!$A:$A,$A95,'Other Penalties Details'!$F:$F)&gt;0,SUMIF('Other Penalties Details'!$A:$A,$A95,'Other Penalties Details'!$F:$F),"")</f>
      </c>
      <c r="K95" s="86" t="str">
        <f t="shared" si="1"/>
        <v>1:30</v>
      </c>
    </row>
    <row r="96" spans="1:11" ht="14.25" customHeight="1">
      <c r="A96" s="86">
        <v>93</v>
      </c>
      <c r="B96" s="257" t="str">
        <f>VLOOKUP($A96,Startlist!$B:$H,2,FALSE)</f>
        <v>2SE</v>
      </c>
      <c r="C96" s="170" t="str">
        <f>VLOOKUP($A96,Startlist!$B:$H,3,FALSE)</f>
        <v>Kert Sang</v>
      </c>
      <c r="D96" s="170" t="str">
        <f>VLOOKUP($A96,Startlist!$B:$H,4,FALSE)</f>
        <v>Toomas Rosar</v>
      </c>
      <c r="E96" s="170" t="str">
        <f>VLOOKUP($A96,Startlist!$B:$H,7,FALSE)</f>
        <v>Honda Civic</v>
      </c>
      <c r="F96" s="87">
        <f>IF(SUMIF('Other Penalties Details'!$A:$A,$A96,'Other Penalties Details'!$B:$B)&gt;0,SUMIF('Other Penalties Details'!$A:$A,$A96,'Other Penalties Details'!$B:$B),"")</f>
        <v>10</v>
      </c>
      <c r="G96" s="87">
        <f>IF(SUMIF('Other Penalties Details'!$A:$A,$A96,'Other Penalties Details'!$C:$C)&gt;0,SUMIF('Other Penalties Details'!$A:$A,$A96,'Other Penalties Details'!$C:$C),"")</f>
      </c>
      <c r="H96" s="87">
        <f>IF(SUMIF('Other Penalties Details'!$A:$A,$A96,'Other Penalties Details'!$D:$D)&gt;0,SUMIF('Other Penalties Details'!$A:$A,$A96,'Other Penalties Details'!$D:$D),"")</f>
        <v>10</v>
      </c>
      <c r="I96" s="87">
        <f>IF(SUMIF('Other Penalties Details'!$A:$A,$A96,'Other Penalties Details'!$E:$E)&gt;0,SUMIF('Other Penalties Details'!$A:$A,$A96,'Other Penalties Details'!$E:$E),"")</f>
      </c>
      <c r="J96" s="87">
        <f>IF(SUMIF('Other Penalties Details'!$A:$A,$A96,'Other Penalties Details'!$F:$F)&gt;0,SUMIF('Other Penalties Details'!$A:$A,$A96,'Other Penalties Details'!$F:$F),"")</f>
      </c>
      <c r="K96" s="86" t="str">
        <f t="shared" si="1"/>
        <v>0:20</v>
      </c>
    </row>
    <row r="97" spans="1:11" ht="14.25" customHeight="1">
      <c r="A97" s="260">
        <v>94</v>
      </c>
      <c r="B97" s="257" t="str">
        <f>VLOOKUP($A97,Startlist!$B:$H,2,FALSE)</f>
        <v>2SE</v>
      </c>
      <c r="C97" s="170" t="str">
        <f>VLOOKUP($A97,Startlist!$B:$H,3,FALSE)</f>
        <v>Merlis Rand</v>
      </c>
      <c r="D97" s="170" t="str">
        <f>VLOOKUP($A97,Startlist!$B:$H,4,FALSE)</f>
        <v>Mihkel Avik</v>
      </c>
      <c r="E97" s="170" t="str">
        <f>VLOOKUP($A97,Startlist!$B:$H,7,FALSE)</f>
        <v>Audi A3</v>
      </c>
      <c r="F97" s="87">
        <f>IF(SUMIF('Other Penalties Details'!$A:$A,$A97,'Other Penalties Details'!$B:$B)&gt;0,SUMIF('Other Penalties Details'!$A:$A,$A97,'Other Penalties Details'!$B:$B),"")</f>
      </c>
      <c r="G97" s="87">
        <f>IF(SUMIF('Other Penalties Details'!$A:$A,$A97,'Other Penalties Details'!$C:$C)&gt;0,SUMIF('Other Penalties Details'!$A:$A,$A97,'Other Penalties Details'!$C:$C),"")</f>
        <v>10</v>
      </c>
      <c r="H97" s="87">
        <f>IF(SUMIF('Other Penalties Details'!$A:$A,$A97,'Other Penalties Details'!$D:$D)&gt;0,SUMIF('Other Penalties Details'!$A:$A,$A97,'Other Penalties Details'!$D:$D),"")</f>
      </c>
      <c r="I97" s="87">
        <f>IF(SUMIF('Other Penalties Details'!$A:$A,$A97,'Other Penalties Details'!$E:$E)&gt;0,SUMIF('Other Penalties Details'!$A:$A,$A97,'Other Penalties Details'!$E:$E),"")</f>
      </c>
      <c r="J97" s="87">
        <f>IF(SUMIF('Other Penalties Details'!$A:$A,$A97,'Other Penalties Details'!$F:$F)&gt;0,SUMIF('Other Penalties Details'!$A:$A,$A97,'Other Penalties Details'!$F:$F),"")</f>
      </c>
      <c r="K97" s="86" t="str">
        <f t="shared" si="1"/>
        <v>0:10</v>
      </c>
    </row>
    <row r="98" spans="1:11" ht="14.25" customHeight="1">
      <c r="A98" s="86">
        <v>95</v>
      </c>
      <c r="B98" s="257" t="str">
        <f>VLOOKUP($A98,Startlist!$B:$H,2,FALSE)</f>
        <v>SU</v>
      </c>
      <c r="C98" s="170" t="str">
        <f>VLOOKUP($A98,Startlist!$B:$H,3,FALSE)</f>
        <v>Mikk Saaron</v>
      </c>
      <c r="D98" s="170" t="str">
        <f>VLOOKUP($A98,Startlist!$B:$H,4,FALSE)</f>
        <v>Mait Saaron</v>
      </c>
      <c r="E98" s="170" t="str">
        <f>VLOOKUP($A98,Startlist!$B:$H,7,FALSE)</f>
        <v>Lada 07</v>
      </c>
      <c r="F98" s="87">
        <f>IF(SUMIF('Other Penalties Details'!$A:$A,$A98,'Other Penalties Details'!$B:$B)&gt;0,SUMIF('Other Penalties Details'!$A:$A,$A98,'Other Penalties Details'!$B:$B),"")</f>
        <v>70</v>
      </c>
      <c r="G98" s="87">
        <f>IF(SUMIF('Other Penalties Details'!$A:$A,$A98,'Other Penalties Details'!$C:$C)&gt;0,SUMIF('Other Penalties Details'!$A:$A,$A98,'Other Penalties Details'!$C:$C),"")</f>
        <v>10</v>
      </c>
      <c r="H98" s="87">
        <f>IF(SUMIF('Other Penalties Details'!$A:$A,$A98,'Other Penalties Details'!$D:$D)&gt;0,SUMIF('Other Penalties Details'!$A:$A,$A98,'Other Penalties Details'!$D:$D),"")</f>
      </c>
      <c r="I98" s="87">
        <f>IF(SUMIF('Other Penalties Details'!$A:$A,$A98,'Other Penalties Details'!$E:$E)&gt;0,SUMIF('Other Penalties Details'!$A:$A,$A98,'Other Penalties Details'!$E:$E),"")</f>
      </c>
      <c r="J98" s="87">
        <f>IF(SUMIF('Other Penalties Details'!$A:$A,$A98,'Other Penalties Details'!$F:$F)&gt;0,SUMIF('Other Penalties Details'!$A:$A,$A98,'Other Penalties Details'!$F:$F),"")</f>
      </c>
      <c r="K98" s="86" t="str">
        <f t="shared" si="1"/>
        <v>1:20</v>
      </c>
    </row>
    <row r="99" spans="1:11" ht="14.25" customHeight="1">
      <c r="A99" s="86">
        <v>97</v>
      </c>
      <c r="B99" s="257" t="str">
        <f>VLOOKUP($A99,Startlist!$B:$H,2,FALSE)</f>
        <v>2SE</v>
      </c>
      <c r="C99" s="170" t="str">
        <f>VLOOKUP($A99,Startlist!$B:$H,3,FALSE)</f>
        <v>Ranet Rees</v>
      </c>
      <c r="D99" s="170" t="str">
        <f>VLOOKUP($A99,Startlist!$B:$H,4,FALSE)</f>
        <v>Janis Kajo</v>
      </c>
      <c r="E99" s="170" t="str">
        <f>VLOOKUP($A99,Startlist!$B:$H,7,FALSE)</f>
        <v>Seat Ibiza</v>
      </c>
      <c r="F99" s="87">
        <f>IF(SUMIF('Other Penalties Details'!$A:$A,$A99,'Other Penalties Details'!$B:$B)&gt;0,SUMIF('Other Penalties Details'!$A:$A,$A99,'Other Penalties Details'!$B:$B),"")</f>
        <v>10</v>
      </c>
      <c r="G99" s="87">
        <f>IF(SUMIF('Other Penalties Details'!$A:$A,$A99,'Other Penalties Details'!$C:$C)&gt;0,SUMIF('Other Penalties Details'!$A:$A,$A99,'Other Penalties Details'!$C:$C),"")</f>
        <v>10</v>
      </c>
      <c r="H99" s="87">
        <f>IF(SUMIF('Other Penalties Details'!$A:$A,$A99,'Other Penalties Details'!$D:$D)&gt;0,SUMIF('Other Penalties Details'!$A:$A,$A99,'Other Penalties Details'!$D:$D),"")</f>
      </c>
      <c r="I99" s="87">
        <f>IF(SUMIF('Other Penalties Details'!$A:$A,$A99,'Other Penalties Details'!$E:$E)&gt;0,SUMIF('Other Penalties Details'!$A:$A,$A99,'Other Penalties Details'!$E:$E),"")</f>
      </c>
      <c r="J99" s="87">
        <f>IF(SUMIF('Other Penalties Details'!$A:$A,$A99,'Other Penalties Details'!$F:$F)&gt;0,SUMIF('Other Penalties Details'!$A:$A,$A99,'Other Penalties Details'!$F:$F),"")</f>
      </c>
      <c r="K99" s="86" t="str">
        <f t="shared" si="1"/>
        <v>0:20</v>
      </c>
    </row>
    <row r="100" spans="1:11" ht="14.25" customHeight="1">
      <c r="A100" s="258">
        <v>98</v>
      </c>
      <c r="B100" s="257" t="str">
        <f>VLOOKUP($A100,Startlist!$B:$H,2,FALSE)</f>
        <v>2WN</v>
      </c>
      <c r="C100" s="170" t="str">
        <f>VLOOKUP($A100,Startlist!$B:$H,3,FALSE)</f>
        <v>Aira Lepp</v>
      </c>
      <c r="D100" s="170" t="str">
        <f>VLOOKUP($A100,Startlist!$B:$H,4,FALSE)</f>
        <v>Aneta Liik</v>
      </c>
      <c r="E100" s="170" t="str">
        <f>VLOOKUP($A100,Startlist!$B:$H,7,FALSE)</f>
        <v>Nissan Sunny</v>
      </c>
      <c r="F100" s="87">
        <f>IF(SUMIF('Other Penalties Details'!$A:$A,$A100,'Other Penalties Details'!$B:$B)&gt;0,SUMIF('Other Penalties Details'!$A:$A,$A100,'Other Penalties Details'!$B:$B),"")</f>
        <v>40</v>
      </c>
      <c r="G100" s="87">
        <f>IF(SUMIF('Other Penalties Details'!$A:$A,$A100,'Other Penalties Details'!$C:$C)&gt;0,SUMIF('Other Penalties Details'!$A:$A,$A100,'Other Penalties Details'!$C:$C),"")</f>
        <v>10</v>
      </c>
      <c r="H100" s="87">
        <f>IF(SUMIF('Other Penalties Details'!$A:$A,$A100,'Other Penalties Details'!$D:$D)&gt;0,SUMIF('Other Penalties Details'!$A:$A,$A100,'Other Penalties Details'!$D:$D),"")</f>
      </c>
      <c r="I100" s="87">
        <f>IF(SUMIF('Other Penalties Details'!$A:$A,$A100,'Other Penalties Details'!$E:$E)&gt;0,SUMIF('Other Penalties Details'!$A:$A,$A100,'Other Penalties Details'!$E:$E),"")</f>
      </c>
      <c r="J100" s="87">
        <f>IF(SUMIF('Other Penalties Details'!$A:$A,$A100,'Other Penalties Details'!$F:$F)&gt;0,SUMIF('Other Penalties Details'!$A:$A,$A100,'Other Penalties Details'!$F:$F),"")</f>
      </c>
      <c r="K100" s="86" t="str">
        <f t="shared" si="1"/>
        <v>0:50</v>
      </c>
    </row>
    <row r="101" spans="1:11" ht="14.25" customHeight="1">
      <c r="A101" s="86">
        <v>99</v>
      </c>
      <c r="B101" s="257" t="str">
        <f>VLOOKUP($A101,Startlist!$B:$H,2,FALSE)</f>
        <v>2VE</v>
      </c>
      <c r="C101" s="170" t="str">
        <f>VLOOKUP($A101,Startlist!$B:$H,3,FALSE)</f>
        <v>Juhan Oks</v>
      </c>
      <c r="D101" s="170" t="str">
        <f>VLOOKUP($A101,Startlist!$B:$H,4,FALSE)</f>
        <v>Vahur Mägi</v>
      </c>
      <c r="E101" s="170" t="str">
        <f>VLOOKUP($A101,Startlist!$B:$H,7,FALSE)</f>
        <v>Toyota Corolla</v>
      </c>
      <c r="F101" s="87">
        <f>IF(SUMIF('Other Penalties Details'!$A:$A,$A101,'Other Penalties Details'!$B:$B)&gt;0,SUMIF('Other Penalties Details'!$A:$A,$A101,'Other Penalties Details'!$B:$B),"")</f>
        <v>60</v>
      </c>
      <c r="G101" s="87">
        <f>IF(SUMIF('Other Penalties Details'!$A:$A,$A101,'Other Penalties Details'!$C:$C)&gt;0,SUMIF('Other Penalties Details'!$A:$A,$A101,'Other Penalties Details'!$C:$C),"")</f>
        <v>10</v>
      </c>
      <c r="H101" s="87">
        <f>IF(SUMIF('Other Penalties Details'!$A:$A,$A101,'Other Penalties Details'!$D:$D)&gt;0,SUMIF('Other Penalties Details'!$A:$A,$A101,'Other Penalties Details'!$D:$D),"")</f>
        <v>10</v>
      </c>
      <c r="I101" s="87">
        <f>IF(SUMIF('Other Penalties Details'!$A:$A,$A101,'Other Penalties Details'!$E:$E)&gt;0,SUMIF('Other Penalties Details'!$A:$A,$A101,'Other Penalties Details'!$E:$E),"")</f>
      </c>
      <c r="J101" s="87">
        <f>IF(SUMIF('Other Penalties Details'!$A:$A,$A101,'Other Penalties Details'!$F:$F)&gt;0,SUMIF('Other Penalties Details'!$A:$A,$A101,'Other Penalties Details'!$F:$F),"")</f>
      </c>
      <c r="K101" s="86" t="str">
        <f t="shared" si="1"/>
        <v>1:20</v>
      </c>
    </row>
    <row r="102" spans="1:11" ht="14.25" customHeight="1">
      <c r="A102" s="259">
        <v>100</v>
      </c>
      <c r="B102" s="169" t="str">
        <f>VLOOKUP($A102,Startlist!$B:$H,2,FALSE)</f>
        <v>SU</v>
      </c>
      <c r="C102" s="170" t="str">
        <f>VLOOKUP($A102,Startlist!$B:$H,3,FALSE)</f>
        <v>Reigo Raadik</v>
      </c>
      <c r="D102" s="170" t="str">
        <f>VLOOKUP($A102,Startlist!$B:$H,4,FALSE)</f>
        <v>Reigo Rannak</v>
      </c>
      <c r="E102" s="170" t="str">
        <f>VLOOKUP($A102,Startlist!$B:$H,7,FALSE)</f>
        <v>Vaz 2107</v>
      </c>
      <c r="F102" s="87">
        <f>IF(SUMIF('Other Penalties Details'!$A:$A,$A102,'Other Penalties Details'!$B:$B)&gt;0,SUMIF('Other Penalties Details'!$A:$A,$A102,'Other Penalties Details'!$B:$B),"")</f>
      </c>
      <c r="G102" s="87">
        <f>IF(SUMIF('Other Penalties Details'!$A:$A,$A102,'Other Penalties Details'!$C:$C)&gt;0,SUMIF('Other Penalties Details'!$A:$A,$A102,'Other Penalties Details'!$C:$C),"")</f>
      </c>
      <c r="H102" s="87">
        <f>IF(SUMIF('Other Penalties Details'!$A:$A,$A102,'Other Penalties Details'!$D:$D)&gt;0,SUMIF('Other Penalties Details'!$A:$A,$A102,'Other Penalties Details'!$D:$D),"")</f>
      </c>
      <c r="I102" s="87">
        <f>IF(SUMIF('Other Penalties Details'!$A:$A,$A102,'Other Penalties Details'!$E:$E)&gt;0,SUMIF('Other Penalties Details'!$A:$A,$A102,'Other Penalties Details'!$E:$E),"")</f>
      </c>
      <c r="J102" s="87">
        <f>IF(SUMIF('Other Penalties Details'!$A:$A,$A102,'Other Penalties Details'!$F:$F)&gt;0,SUMIF('Other Penalties Details'!$A:$A,$A102,'Other Penalties Details'!$F:$F),"")</f>
      </c>
      <c r="K102" s="86">
        <f t="shared" si="1"/>
      </c>
    </row>
    <row r="103" spans="1:11" ht="14.25" customHeight="1">
      <c r="A103" s="258">
        <v>101</v>
      </c>
      <c r="B103" s="257" t="str">
        <f>VLOOKUP($A103,Startlist!$B:$H,2,FALSE)</f>
        <v>2VT</v>
      </c>
      <c r="C103" s="170" t="str">
        <f>VLOOKUP($A103,Startlist!$B:$H,3,FALSE)</f>
        <v>Toomas Tõnsau</v>
      </c>
      <c r="D103" s="170" t="str">
        <f>VLOOKUP($A103,Startlist!$B:$H,4,FALSE)</f>
        <v>Raido Uesson</v>
      </c>
      <c r="E103" s="170" t="str">
        <f>VLOOKUP($A103,Startlist!$B:$H,7,FALSE)</f>
        <v>BMW 318TI</v>
      </c>
      <c r="F103" s="87">
        <f>IF(SUMIF('Other Penalties Details'!$A:$A,$A103,'Other Penalties Details'!$B:$B)&gt;0,SUMIF('Other Penalties Details'!$A:$A,$A103,'Other Penalties Details'!$B:$B),"")</f>
      </c>
      <c r="G103" s="87">
        <f>IF(SUMIF('Other Penalties Details'!$A:$A,$A103,'Other Penalties Details'!$C:$C)&gt;0,SUMIF('Other Penalties Details'!$A:$A,$A103,'Other Penalties Details'!$C:$C),"")</f>
        <v>10</v>
      </c>
      <c r="H103" s="87">
        <f>IF(SUMIF('Other Penalties Details'!$A:$A,$A103,'Other Penalties Details'!$D:$D)&gt;0,SUMIF('Other Penalties Details'!$A:$A,$A103,'Other Penalties Details'!$D:$D),"")</f>
      </c>
      <c r="I103" s="87">
        <f>IF(SUMIF('Other Penalties Details'!$A:$A,$A103,'Other Penalties Details'!$E:$E)&gt;0,SUMIF('Other Penalties Details'!$A:$A,$A103,'Other Penalties Details'!$E:$E),"")</f>
      </c>
      <c r="J103" s="87">
        <f>IF(SUMIF('Other Penalties Details'!$A:$A,$A103,'Other Penalties Details'!$F:$F)&gt;0,SUMIF('Other Penalties Details'!$A:$A,$A103,'Other Penalties Details'!$F:$F),"")</f>
      </c>
      <c r="K103" s="86" t="str">
        <f t="shared" si="1"/>
        <v>0:10</v>
      </c>
    </row>
    <row r="104" spans="1:11" ht="14.25" customHeight="1">
      <c r="A104" s="86">
        <v>102</v>
      </c>
      <c r="B104" s="257" t="str">
        <f>VLOOKUP($A104,Startlist!$B:$H,2,FALSE)</f>
        <v>2ST</v>
      </c>
      <c r="C104" s="170" t="str">
        <f>VLOOKUP($A104,Startlist!$B:$H,3,FALSE)</f>
        <v>Gunnar Kuuba</v>
      </c>
      <c r="D104" s="170" t="str">
        <f>VLOOKUP($A104,Startlist!$B:$H,4,FALSE)</f>
        <v>Erki Kuuba</v>
      </c>
      <c r="E104" s="170" t="str">
        <f>VLOOKUP($A104,Startlist!$B:$H,7,FALSE)</f>
        <v>BMW 328</v>
      </c>
      <c r="F104" s="87">
        <f>IF(SUMIF('Other Penalties Details'!$A:$A,$A104,'Other Penalties Details'!$B:$B)&gt;0,SUMIF('Other Penalties Details'!$A:$A,$A104,'Other Penalties Details'!$B:$B),"")</f>
        <v>90</v>
      </c>
      <c r="G104" s="87">
        <f>IF(SUMIF('Other Penalties Details'!$A:$A,$A104,'Other Penalties Details'!$C:$C)&gt;0,SUMIF('Other Penalties Details'!$A:$A,$A104,'Other Penalties Details'!$C:$C),"")</f>
        <v>70</v>
      </c>
      <c r="H104" s="87">
        <f>IF(SUMIF('Other Penalties Details'!$A:$A,$A104,'Other Penalties Details'!$D:$D)&gt;0,SUMIF('Other Penalties Details'!$A:$A,$A104,'Other Penalties Details'!$D:$D),"")</f>
        <v>10</v>
      </c>
      <c r="I104" s="87">
        <f>IF(SUMIF('Other Penalties Details'!$A:$A,$A104,'Other Penalties Details'!$E:$E)&gt;0,SUMIF('Other Penalties Details'!$A:$A,$A104,'Other Penalties Details'!$E:$E),"")</f>
      </c>
      <c r="J104" s="87">
        <f>IF(SUMIF('Other Penalties Details'!$A:$A,$A104,'Other Penalties Details'!$F:$F)&gt;0,SUMIF('Other Penalties Details'!$A:$A,$A104,'Other Penalties Details'!$F:$F),"")</f>
      </c>
      <c r="K104" s="86" t="str">
        <f t="shared" si="1"/>
        <v>2:50</v>
      </c>
    </row>
    <row r="105" spans="1:11" ht="14.25" customHeight="1">
      <c r="A105" s="86">
        <v>103</v>
      </c>
      <c r="B105" s="257" t="str">
        <f>VLOOKUP($A105,Startlist!$B:$H,2,FALSE)</f>
        <v>2VT</v>
      </c>
      <c r="C105" s="170" t="str">
        <f>VLOOKUP($A105,Startlist!$B:$H,3,FALSE)</f>
        <v>Chris Männik</v>
      </c>
      <c r="D105" s="170" t="str">
        <f>VLOOKUP($A105,Startlist!$B:$H,4,FALSE)</f>
        <v>Ermo Loik</v>
      </c>
      <c r="E105" s="170" t="str">
        <f>VLOOKUP($A105,Startlist!$B:$H,7,FALSE)</f>
        <v>BMW 318i</v>
      </c>
      <c r="F105" s="87">
        <f>IF(SUMIF('Other Penalties Details'!$A:$A,$A105,'Other Penalties Details'!$B:$B)&gt;0,SUMIF('Other Penalties Details'!$A:$A,$A105,'Other Penalties Details'!$B:$B),"")</f>
      </c>
      <c r="G105" s="87">
        <f>IF(SUMIF('Other Penalties Details'!$A:$A,$A105,'Other Penalties Details'!$C:$C)&gt;0,SUMIF('Other Penalties Details'!$A:$A,$A105,'Other Penalties Details'!$C:$C),"")</f>
      </c>
      <c r="H105" s="87">
        <f>IF(SUMIF('Other Penalties Details'!$A:$A,$A105,'Other Penalties Details'!$D:$D)&gt;0,SUMIF('Other Penalties Details'!$A:$A,$A105,'Other Penalties Details'!$D:$D),"")</f>
        <v>10</v>
      </c>
      <c r="I105" s="87">
        <f>IF(SUMIF('Other Penalties Details'!$A:$A,$A105,'Other Penalties Details'!$E:$E)&gt;0,SUMIF('Other Penalties Details'!$A:$A,$A105,'Other Penalties Details'!$E:$E),"")</f>
      </c>
      <c r="J105" s="87">
        <f>IF(SUMIF('Other Penalties Details'!$A:$A,$A105,'Other Penalties Details'!$F:$F)&gt;0,SUMIF('Other Penalties Details'!$A:$A,$A105,'Other Penalties Details'!$F:$F),"")</f>
      </c>
      <c r="K105" s="86" t="str">
        <f t="shared" si="1"/>
        <v>0:10</v>
      </c>
    </row>
    <row r="106" spans="1:11" ht="14.25" customHeight="1">
      <c r="A106" s="260">
        <v>104</v>
      </c>
      <c r="B106" s="169" t="str">
        <f>VLOOKUP($A106,Startlist!$B:$H,2,FALSE)</f>
        <v>2VT</v>
      </c>
      <c r="C106" s="170" t="str">
        <f>VLOOKUP($A106,Startlist!$B:$H,3,FALSE)</f>
        <v>Jarmo Lige</v>
      </c>
      <c r="D106" s="170" t="str">
        <f>VLOOKUP($A106,Startlist!$B:$H,4,FALSE)</f>
        <v>Sten Kuusik</v>
      </c>
      <c r="E106" s="170" t="str">
        <f>VLOOKUP($A106,Startlist!$B:$H,7,FALSE)</f>
        <v>BMW 316ti</v>
      </c>
      <c r="F106" s="87">
        <f>IF(SUMIF('Other Penalties Details'!$A:$A,$A106,'Other Penalties Details'!$B:$B)&gt;0,SUMIF('Other Penalties Details'!$A:$A,$A106,'Other Penalties Details'!$B:$B),"")</f>
        <v>20</v>
      </c>
      <c r="G106" s="87">
        <f>IF(SUMIF('Other Penalties Details'!$A:$A,$A106,'Other Penalties Details'!$C:$C)&gt;0,SUMIF('Other Penalties Details'!$A:$A,$A106,'Other Penalties Details'!$C:$C),"")</f>
      </c>
      <c r="H106" s="87">
        <f>IF(SUMIF('Other Penalties Details'!$A:$A,$A106,'Other Penalties Details'!$D:$D)&gt;0,SUMIF('Other Penalties Details'!$A:$A,$A106,'Other Penalties Details'!$D:$D),"")</f>
      </c>
      <c r="I106" s="87">
        <f>IF(SUMIF('Other Penalties Details'!$A:$A,$A106,'Other Penalties Details'!$E:$E)&gt;0,SUMIF('Other Penalties Details'!$A:$A,$A106,'Other Penalties Details'!$E:$E),"")</f>
      </c>
      <c r="J106" s="87">
        <f>IF(SUMIF('Other Penalties Details'!$A:$A,$A106,'Other Penalties Details'!$F:$F)&gt;0,SUMIF('Other Penalties Details'!$A:$A,$A106,'Other Penalties Details'!$F:$F),"")</f>
      </c>
      <c r="K106" s="86" t="str">
        <f t="shared" si="1"/>
        <v>0:20</v>
      </c>
    </row>
    <row r="107" spans="1:11" ht="14.25" customHeight="1">
      <c r="A107" s="258">
        <v>105</v>
      </c>
      <c r="B107" s="169" t="str">
        <f>VLOOKUP($A107,Startlist!$B:$H,2,FALSE)</f>
        <v>2VT</v>
      </c>
      <c r="C107" s="170" t="str">
        <f>VLOOKUP($A107,Startlist!$B:$H,3,FALSE)</f>
        <v>Margus Raudsepp</v>
      </c>
      <c r="D107" s="170" t="str">
        <f>VLOOKUP($A107,Startlist!$B:$H,4,FALSE)</f>
        <v>Indrek Raudsepp</v>
      </c>
      <c r="E107" s="170" t="str">
        <f>VLOOKUP($A107,Startlist!$B:$H,7,FALSE)</f>
        <v>BMW 316I</v>
      </c>
      <c r="F107" s="87">
        <f>IF(SUMIF('Other Penalties Details'!$A:$A,$A107,'Other Penalties Details'!$B:$B)&gt;0,SUMIF('Other Penalties Details'!$A:$A,$A107,'Other Penalties Details'!$B:$B),"")</f>
        <v>20</v>
      </c>
      <c r="G107" s="87">
        <f>IF(SUMIF('Other Penalties Details'!$A:$A,$A107,'Other Penalties Details'!$C:$C)&gt;0,SUMIF('Other Penalties Details'!$A:$A,$A107,'Other Penalties Details'!$C:$C),"")</f>
      </c>
      <c r="H107" s="87">
        <f>IF(SUMIF('Other Penalties Details'!$A:$A,$A107,'Other Penalties Details'!$D:$D)&gt;0,SUMIF('Other Penalties Details'!$A:$A,$A107,'Other Penalties Details'!$D:$D),"")</f>
      </c>
      <c r="I107" s="87">
        <f>IF(SUMIF('Other Penalties Details'!$A:$A,$A107,'Other Penalties Details'!$E:$E)&gt;0,SUMIF('Other Penalties Details'!$A:$A,$A107,'Other Penalties Details'!$E:$E),"")</f>
      </c>
      <c r="J107" s="87">
        <f>IF(SUMIF('Other Penalties Details'!$A:$A,$A107,'Other Penalties Details'!$F:$F)&gt;0,SUMIF('Other Penalties Details'!$A:$A,$A107,'Other Penalties Details'!$F:$F),"")</f>
      </c>
      <c r="K107" s="86" t="str">
        <f t="shared" si="1"/>
        <v>0:20</v>
      </c>
    </row>
    <row r="108" spans="1:11" ht="14.25" customHeight="1">
      <c r="A108" s="86">
        <v>106</v>
      </c>
      <c r="B108" s="257" t="str">
        <f>VLOOKUP($A108,Startlist!$B:$H,2,FALSE)</f>
        <v>2VE</v>
      </c>
      <c r="C108" s="170" t="str">
        <f>VLOOKUP($A108,Startlist!$B:$H,3,FALSE)</f>
        <v>Raido Värik</v>
      </c>
      <c r="D108" s="170" t="str">
        <f>VLOOKUP($A108,Startlist!$B:$H,4,FALSE)</f>
        <v>Margus Havik</v>
      </c>
      <c r="E108" s="170" t="str">
        <f>VLOOKUP($A108,Startlist!$B:$H,7,FALSE)</f>
        <v>Toyota Yaris</v>
      </c>
      <c r="F108" s="87">
        <f>IF(SUMIF('Other Penalties Details'!$A:$A,$A108,'Other Penalties Details'!$B:$B)&gt;0,SUMIF('Other Penalties Details'!$A:$A,$A108,'Other Penalties Details'!$B:$B),"")</f>
        <v>30</v>
      </c>
      <c r="G108" s="87">
        <f>IF(SUMIF('Other Penalties Details'!$A:$A,$A108,'Other Penalties Details'!$C:$C)&gt;0,SUMIF('Other Penalties Details'!$A:$A,$A108,'Other Penalties Details'!$C:$C),"")</f>
        <v>20</v>
      </c>
      <c r="H108" s="87">
        <f>IF(SUMIF('Other Penalties Details'!$A:$A,$A108,'Other Penalties Details'!$D:$D)&gt;0,SUMIF('Other Penalties Details'!$A:$A,$A108,'Other Penalties Details'!$D:$D),"")</f>
        <v>10</v>
      </c>
      <c r="I108" s="87">
        <f>IF(SUMIF('Other Penalties Details'!$A:$A,$A108,'Other Penalties Details'!$E:$E)&gt;0,SUMIF('Other Penalties Details'!$A:$A,$A108,'Other Penalties Details'!$E:$E),"")</f>
      </c>
      <c r="J108" s="87">
        <f>IF(SUMIF('Other Penalties Details'!$A:$A,$A108,'Other Penalties Details'!$F:$F)&gt;0,SUMIF('Other Penalties Details'!$A:$A,$A108,'Other Penalties Details'!$F:$F),"")</f>
      </c>
      <c r="K108" s="86" t="str">
        <f t="shared" si="1"/>
        <v>1:00</v>
      </c>
    </row>
    <row r="109" spans="1:11" ht="14.25" customHeight="1">
      <c r="A109" s="259">
        <v>107</v>
      </c>
      <c r="B109" s="257" t="str">
        <f>VLOOKUP($A109,Startlist!$B:$H,2,FALSE)</f>
        <v>SU</v>
      </c>
      <c r="C109" s="170" t="str">
        <f>VLOOKUP($A109,Startlist!$B:$H,3,FALSE)</f>
        <v>Kaarel Lonks</v>
      </c>
      <c r="D109" s="170" t="str">
        <f>VLOOKUP($A109,Startlist!$B:$H,4,FALSE)</f>
        <v>Sander Lonks</v>
      </c>
      <c r="E109" s="170" t="str">
        <f>VLOOKUP($A109,Startlist!$B:$H,7,FALSE)</f>
        <v>VAZ 2107</v>
      </c>
      <c r="F109" s="87">
        <f>IF(SUMIF('Other Penalties Details'!$A:$A,$A109,'Other Penalties Details'!$B:$B)&gt;0,SUMIF('Other Penalties Details'!$A:$A,$A109,'Other Penalties Details'!$B:$B),"")</f>
        <v>70</v>
      </c>
      <c r="G109" s="87">
        <f>IF(SUMIF('Other Penalties Details'!$A:$A,$A109,'Other Penalties Details'!$C:$C)&gt;0,SUMIF('Other Penalties Details'!$A:$A,$A109,'Other Penalties Details'!$C:$C),"")</f>
        <v>10</v>
      </c>
      <c r="H109" s="87">
        <f>IF(SUMIF('Other Penalties Details'!$A:$A,$A109,'Other Penalties Details'!$D:$D)&gt;0,SUMIF('Other Penalties Details'!$A:$A,$A109,'Other Penalties Details'!$D:$D),"")</f>
      </c>
      <c r="I109" s="87">
        <f>IF(SUMIF('Other Penalties Details'!$A:$A,$A109,'Other Penalties Details'!$E:$E)&gt;0,SUMIF('Other Penalties Details'!$A:$A,$A109,'Other Penalties Details'!$E:$E),"")</f>
      </c>
      <c r="J109" s="87">
        <f>IF(SUMIF('Other Penalties Details'!$A:$A,$A109,'Other Penalties Details'!$F:$F)&gt;0,SUMIF('Other Penalties Details'!$A:$A,$A109,'Other Penalties Details'!$F:$F),"")</f>
      </c>
      <c r="K109" s="86" t="str">
        <f t="shared" si="1"/>
        <v>1:20</v>
      </c>
    </row>
    <row r="110" spans="1:11" ht="14.25" customHeight="1">
      <c r="A110" s="86">
        <v>108</v>
      </c>
      <c r="B110" s="257" t="str">
        <f>VLOOKUP($A110,Startlist!$B:$H,2,FALSE)</f>
        <v>2VT</v>
      </c>
      <c r="C110" s="170" t="str">
        <f>VLOOKUP($A110,Startlist!$B:$H,3,FALSE)</f>
        <v>Tanel Madiste</v>
      </c>
      <c r="D110" s="170" t="str">
        <f>VLOOKUP($A110,Startlist!$B:$H,4,FALSE)</f>
        <v>Sander Arumägi</v>
      </c>
      <c r="E110" s="170" t="str">
        <f>VLOOKUP($A110,Startlist!$B:$H,7,FALSE)</f>
        <v>BMW 318TI</v>
      </c>
      <c r="F110" s="87">
        <f>IF(SUMIF('Other Penalties Details'!$A:$A,$A110,'Other Penalties Details'!$B:$B)&gt;0,SUMIF('Other Penalties Details'!$A:$A,$A110,'Other Penalties Details'!$B:$B),"")</f>
      </c>
      <c r="G110" s="87">
        <f>IF(SUMIF('Other Penalties Details'!$A:$A,$A110,'Other Penalties Details'!$C:$C)&gt;0,SUMIF('Other Penalties Details'!$A:$A,$A110,'Other Penalties Details'!$C:$C),"")</f>
      </c>
      <c r="H110" s="87">
        <f>IF(SUMIF('Other Penalties Details'!$A:$A,$A110,'Other Penalties Details'!$D:$D)&gt;0,SUMIF('Other Penalties Details'!$A:$A,$A110,'Other Penalties Details'!$D:$D),"")</f>
        <v>10</v>
      </c>
      <c r="I110" s="87">
        <f>IF(SUMIF('Other Penalties Details'!$A:$A,$A110,'Other Penalties Details'!$E:$E)&gt;0,SUMIF('Other Penalties Details'!$A:$A,$A110,'Other Penalties Details'!$E:$E),"")</f>
      </c>
      <c r="J110" s="87">
        <f>IF(SUMIF('Other Penalties Details'!$A:$A,$A110,'Other Penalties Details'!$F:$F)&gt;0,SUMIF('Other Penalties Details'!$A:$A,$A110,'Other Penalties Details'!$F:$F),"")</f>
      </c>
      <c r="K110" s="86" t="str">
        <f t="shared" si="1"/>
        <v>0:10</v>
      </c>
    </row>
    <row r="111" spans="1:11" ht="14.25" customHeight="1">
      <c r="A111" s="259">
        <v>109</v>
      </c>
      <c r="B111" s="169" t="str">
        <f>VLOOKUP($A111,Startlist!$B:$H,2,FALSE)</f>
        <v>SU</v>
      </c>
      <c r="C111" s="170" t="str">
        <f>VLOOKUP($A111,Startlist!$B:$H,3,FALSE)</f>
        <v>Ruslan Pleshanov</v>
      </c>
      <c r="D111" s="170" t="str">
        <f>VLOOKUP($A111,Startlist!$B:$H,4,FALSE)</f>
        <v>Yuliya Mironava</v>
      </c>
      <c r="E111" s="170" t="str">
        <f>VLOOKUP($A111,Startlist!$B:$H,7,FALSE)</f>
        <v>AZLK 2140</v>
      </c>
      <c r="F111" s="87">
        <f>IF(SUMIF('Other Penalties Details'!$A:$A,$A111,'Other Penalties Details'!$B:$B)&gt;0,SUMIF('Other Penalties Details'!$A:$A,$A111,'Other Penalties Details'!$B:$B),"")</f>
        <v>70</v>
      </c>
      <c r="G111" s="87">
        <f>IF(SUMIF('Other Penalties Details'!$A:$A,$A111,'Other Penalties Details'!$C:$C)&gt;0,SUMIF('Other Penalties Details'!$A:$A,$A111,'Other Penalties Details'!$C:$C),"")</f>
      </c>
      <c r="H111" s="87">
        <f>IF(SUMIF('Other Penalties Details'!$A:$A,$A111,'Other Penalties Details'!$D:$D)&gt;0,SUMIF('Other Penalties Details'!$A:$A,$A111,'Other Penalties Details'!$D:$D),"")</f>
      </c>
      <c r="I111" s="87">
        <f>IF(SUMIF('Other Penalties Details'!$A:$A,$A111,'Other Penalties Details'!$E:$E)&gt;0,SUMIF('Other Penalties Details'!$A:$A,$A111,'Other Penalties Details'!$E:$E),"")</f>
      </c>
      <c r="J111" s="87">
        <f>IF(SUMIF('Other Penalties Details'!$A:$A,$A111,'Other Penalties Details'!$F:$F)&gt;0,SUMIF('Other Penalties Details'!$A:$A,$A111,'Other Penalties Details'!$F:$F),"")</f>
      </c>
      <c r="K111" s="86" t="str">
        <f t="shared" si="1"/>
        <v>1:10</v>
      </c>
    </row>
    <row r="112" spans="1:11" ht="14.25" customHeight="1">
      <c r="A112" s="86">
        <v>110</v>
      </c>
      <c r="B112" s="257" t="str">
        <f>VLOOKUP($A112,Startlist!$B:$H,2,FALSE)</f>
        <v>2SE</v>
      </c>
      <c r="C112" s="170" t="str">
        <f>VLOOKUP($A112,Startlist!$B:$H,3,FALSE)</f>
        <v>Romet Liiv</v>
      </c>
      <c r="D112" s="170" t="str">
        <f>VLOOKUP($A112,Startlist!$B:$H,4,FALSE)</f>
        <v>Sander Liiv</v>
      </c>
      <c r="E112" s="170" t="str">
        <f>VLOOKUP($A112,Startlist!$B:$H,7,FALSE)</f>
        <v>Honda Civic Type-R</v>
      </c>
      <c r="F112" s="87">
        <f>IF(SUMIF('Other Penalties Details'!$A:$A,$A112,'Other Penalties Details'!$B:$B)&gt;0,SUMIF('Other Penalties Details'!$A:$A,$A112,'Other Penalties Details'!$B:$B),"")</f>
        <v>80</v>
      </c>
      <c r="G112" s="87">
        <f>IF(SUMIF('Other Penalties Details'!$A:$A,$A112,'Other Penalties Details'!$C:$C)&gt;0,SUMIF('Other Penalties Details'!$A:$A,$A112,'Other Penalties Details'!$C:$C),"")</f>
        <v>10</v>
      </c>
      <c r="H112" s="87">
        <f>IF(SUMIF('Other Penalties Details'!$A:$A,$A112,'Other Penalties Details'!$D:$D)&gt;0,SUMIF('Other Penalties Details'!$A:$A,$A112,'Other Penalties Details'!$D:$D),"")</f>
        <v>10</v>
      </c>
      <c r="I112" s="87">
        <f>IF(SUMIF('Other Penalties Details'!$A:$A,$A112,'Other Penalties Details'!$E:$E)&gt;0,SUMIF('Other Penalties Details'!$A:$A,$A112,'Other Penalties Details'!$E:$E),"")</f>
      </c>
      <c r="J112" s="87">
        <f>IF(SUMIF('Other Penalties Details'!$A:$A,$A112,'Other Penalties Details'!$F:$F)&gt;0,SUMIF('Other Penalties Details'!$A:$A,$A112,'Other Penalties Details'!$F:$F),"")</f>
      </c>
      <c r="K112" s="86" t="str">
        <f t="shared" si="1"/>
        <v>1:40</v>
      </c>
    </row>
    <row r="113" spans="1:11" ht="14.25" customHeight="1">
      <c r="A113" s="260">
        <v>111</v>
      </c>
      <c r="B113" s="169" t="str">
        <f>VLOOKUP($A113,Startlist!$B:$H,2,FALSE)</f>
        <v>2ST</v>
      </c>
      <c r="C113" s="170" t="str">
        <f>VLOOKUP($A113,Startlist!$B:$H,3,FALSE)</f>
        <v>Meelis Vahter</v>
      </c>
      <c r="D113" s="170" t="str">
        <f>VLOOKUP($A113,Startlist!$B:$H,4,FALSE)</f>
        <v>Dever Vahter</v>
      </c>
      <c r="E113" s="170" t="str">
        <f>VLOOKUP($A113,Startlist!$B:$H,7,FALSE)</f>
        <v>BMW 130I</v>
      </c>
      <c r="F113" s="87">
        <f>IF(SUMIF('Other Penalties Details'!$A:$A,$A113,'Other Penalties Details'!$B:$B)&gt;0,SUMIF('Other Penalties Details'!$A:$A,$A113,'Other Penalties Details'!$B:$B),"")</f>
      </c>
      <c r="G113" s="87">
        <f>IF(SUMIF('Other Penalties Details'!$A:$A,$A113,'Other Penalties Details'!$C:$C)&gt;0,SUMIF('Other Penalties Details'!$A:$A,$A113,'Other Penalties Details'!$C:$C),"")</f>
      </c>
      <c r="H113" s="87">
        <f>IF(SUMIF('Other Penalties Details'!$A:$A,$A113,'Other Penalties Details'!$D:$D)&gt;0,SUMIF('Other Penalties Details'!$A:$A,$A113,'Other Penalties Details'!$D:$D),"")</f>
      </c>
      <c r="I113" s="87">
        <f>IF(SUMIF('Other Penalties Details'!$A:$A,$A113,'Other Penalties Details'!$E:$E)&gt;0,SUMIF('Other Penalties Details'!$A:$A,$A113,'Other Penalties Details'!$E:$E),"")</f>
      </c>
      <c r="J113" s="87">
        <f>IF(SUMIF('Other Penalties Details'!$A:$A,$A113,'Other Penalties Details'!$F:$F)&gt;0,SUMIF('Other Penalties Details'!$A:$A,$A113,'Other Penalties Details'!$F:$F),"")</f>
      </c>
      <c r="K113" s="86">
        <f t="shared" si="1"/>
      </c>
    </row>
    <row r="114" spans="1:11" ht="14.25" customHeight="1">
      <c r="A114" s="258">
        <v>112</v>
      </c>
      <c r="B114" s="169" t="str">
        <f>VLOOKUP($A114,Startlist!$B:$H,2,FALSE)</f>
        <v>SU</v>
      </c>
      <c r="C114" s="170" t="str">
        <f>VLOOKUP($A114,Startlist!$B:$H,3,FALSE)</f>
        <v>Indrek Mäestu</v>
      </c>
      <c r="D114" s="170" t="str">
        <f>VLOOKUP($A114,Startlist!$B:$H,4,FALSE)</f>
        <v>Imre Jelle</v>
      </c>
      <c r="E114" s="170" t="str">
        <f>VLOOKUP($A114,Startlist!$B:$H,7,FALSE)</f>
        <v>VAZ 2105</v>
      </c>
      <c r="F114" s="87">
        <f>IF(SUMIF('Other Penalties Details'!$A:$A,$A114,'Other Penalties Details'!$B:$B)&gt;0,SUMIF('Other Penalties Details'!$A:$A,$A114,'Other Penalties Details'!$B:$B),"")</f>
        <v>10</v>
      </c>
      <c r="G114" s="87">
        <f>IF(SUMIF('Other Penalties Details'!$A:$A,$A114,'Other Penalties Details'!$C:$C)&gt;0,SUMIF('Other Penalties Details'!$A:$A,$A114,'Other Penalties Details'!$C:$C),"")</f>
      </c>
      <c r="H114" s="87">
        <f>IF(SUMIF('Other Penalties Details'!$A:$A,$A114,'Other Penalties Details'!$D:$D)&gt;0,SUMIF('Other Penalties Details'!$A:$A,$A114,'Other Penalties Details'!$D:$D),"")</f>
      </c>
      <c r="I114" s="87">
        <f>IF(SUMIF('Other Penalties Details'!$A:$A,$A114,'Other Penalties Details'!$E:$E)&gt;0,SUMIF('Other Penalties Details'!$A:$A,$A114,'Other Penalties Details'!$E:$E),"")</f>
      </c>
      <c r="J114" s="87">
        <f>IF(SUMIF('Other Penalties Details'!$A:$A,$A114,'Other Penalties Details'!$F:$F)&gt;0,SUMIF('Other Penalties Details'!$A:$A,$A114,'Other Penalties Details'!$F:$F),"")</f>
      </c>
      <c r="K114" s="86" t="str">
        <f t="shared" si="1"/>
        <v>0:10</v>
      </c>
    </row>
    <row r="115" spans="1:11" ht="14.25" customHeight="1">
      <c r="A115" s="258">
        <v>113</v>
      </c>
      <c r="B115" s="257" t="str">
        <f>VLOOKUP($A115,Startlist!$B:$H,2,FALSE)</f>
        <v>2VE</v>
      </c>
      <c r="C115" s="170" t="str">
        <f>VLOOKUP($A115,Startlist!$B:$H,3,FALSE)</f>
        <v>Kaido Märss</v>
      </c>
      <c r="D115" s="170" t="str">
        <f>VLOOKUP($A115,Startlist!$B:$H,4,FALSE)</f>
        <v>Andrus Sipelgas</v>
      </c>
      <c r="E115" s="170" t="str">
        <f>VLOOKUP($A115,Startlist!$B:$H,7,FALSE)</f>
        <v>VW Golf</v>
      </c>
      <c r="F115" s="87">
        <f>IF(SUMIF('Other Penalties Details'!$A:$A,$A115,'Other Penalties Details'!$B:$B)&gt;0,SUMIF('Other Penalties Details'!$A:$A,$A115,'Other Penalties Details'!$B:$B),"")</f>
        <v>10</v>
      </c>
      <c r="G115" s="87">
        <f>IF(SUMIF('Other Penalties Details'!$A:$A,$A115,'Other Penalties Details'!$C:$C)&gt;0,SUMIF('Other Penalties Details'!$A:$A,$A115,'Other Penalties Details'!$C:$C),"")</f>
        <v>60</v>
      </c>
      <c r="H115" s="87">
        <f>IF(SUMIF('Other Penalties Details'!$A:$A,$A115,'Other Penalties Details'!$D:$D)&gt;0,SUMIF('Other Penalties Details'!$A:$A,$A115,'Other Penalties Details'!$D:$D),"")</f>
      </c>
      <c r="I115" s="87">
        <f>IF(SUMIF('Other Penalties Details'!$A:$A,$A115,'Other Penalties Details'!$E:$E)&gt;0,SUMIF('Other Penalties Details'!$A:$A,$A115,'Other Penalties Details'!$E:$E),"")</f>
      </c>
      <c r="J115" s="87">
        <f>IF(SUMIF('Other Penalties Details'!$A:$A,$A115,'Other Penalties Details'!$F:$F)&gt;0,SUMIF('Other Penalties Details'!$A:$A,$A115,'Other Penalties Details'!$F:$F),"")</f>
      </c>
      <c r="K115" s="86" t="str">
        <f t="shared" si="1"/>
        <v>1:10</v>
      </c>
    </row>
    <row r="116" spans="1:11" ht="14.25" customHeight="1">
      <c r="A116" s="86">
        <v>114</v>
      </c>
      <c r="B116" s="257" t="str">
        <f>VLOOKUP($A116,Startlist!$B:$H,2,FALSE)</f>
        <v>2VE</v>
      </c>
      <c r="C116" s="170" t="str">
        <f>VLOOKUP($A116,Startlist!$B:$H,3,FALSE)</f>
        <v>Kaspar Suuk</v>
      </c>
      <c r="D116" s="170" t="str">
        <f>VLOOKUP($A116,Startlist!$B:$H,4,FALSE)</f>
        <v>Tanel Harjakas</v>
      </c>
      <c r="E116" s="170" t="str">
        <f>VLOOKUP($A116,Startlist!$B:$H,7,FALSE)</f>
        <v>VW Golf</v>
      </c>
      <c r="F116" s="87">
        <f>IF(SUMIF('Other Penalties Details'!$A:$A,$A116,'Other Penalties Details'!$B:$B)&gt;0,SUMIF('Other Penalties Details'!$A:$A,$A116,'Other Penalties Details'!$B:$B),"")</f>
        <v>20</v>
      </c>
      <c r="G116" s="87">
        <f>IF(SUMIF('Other Penalties Details'!$A:$A,$A116,'Other Penalties Details'!$C:$C)&gt;0,SUMIF('Other Penalties Details'!$A:$A,$A116,'Other Penalties Details'!$C:$C),"")</f>
      </c>
      <c r="H116" s="87">
        <f>IF(SUMIF('Other Penalties Details'!$A:$A,$A116,'Other Penalties Details'!$D:$D)&gt;0,SUMIF('Other Penalties Details'!$A:$A,$A116,'Other Penalties Details'!$D:$D),"")</f>
        <v>10</v>
      </c>
      <c r="I116" s="87">
        <f>IF(SUMIF('Other Penalties Details'!$A:$A,$A116,'Other Penalties Details'!$E:$E)&gt;0,SUMIF('Other Penalties Details'!$A:$A,$A116,'Other Penalties Details'!$E:$E),"")</f>
      </c>
      <c r="J116" s="87">
        <f>IF(SUMIF('Other Penalties Details'!$A:$A,$A116,'Other Penalties Details'!$F:$F)&gt;0,SUMIF('Other Penalties Details'!$A:$A,$A116,'Other Penalties Details'!$F:$F),"")</f>
      </c>
      <c r="K116" s="86" t="str">
        <f t="shared" si="1"/>
        <v>0:30</v>
      </c>
    </row>
    <row r="117" spans="1:11" ht="14.25" customHeight="1">
      <c r="A117" s="260">
        <v>115</v>
      </c>
      <c r="B117" s="257" t="str">
        <f>VLOOKUP($A117,Startlist!$B:$H,2,FALSE)</f>
        <v>2ST</v>
      </c>
      <c r="C117" s="170" t="str">
        <f>VLOOKUP($A117,Startlist!$B:$H,3,FALSE)</f>
        <v>Janar Eelmaa</v>
      </c>
      <c r="D117" s="170" t="str">
        <f>VLOOKUP($A117,Startlist!$B:$H,4,FALSE)</f>
        <v>Martin Arula</v>
      </c>
      <c r="E117" s="170" t="str">
        <f>VLOOKUP($A117,Startlist!$B:$H,7,FALSE)</f>
        <v>BMW 325TI</v>
      </c>
      <c r="F117" s="87">
        <f>IF(SUMIF('Other Penalties Details'!$A:$A,$A117,'Other Penalties Details'!$B:$B)&gt;0,SUMIF('Other Penalties Details'!$A:$A,$A117,'Other Penalties Details'!$B:$B),"")</f>
        <v>30</v>
      </c>
      <c r="G117" s="87">
        <f>IF(SUMIF('Other Penalties Details'!$A:$A,$A117,'Other Penalties Details'!$C:$C)&gt;0,SUMIF('Other Penalties Details'!$A:$A,$A117,'Other Penalties Details'!$C:$C),"")</f>
        <v>10</v>
      </c>
      <c r="H117" s="87">
        <f>IF(SUMIF('Other Penalties Details'!$A:$A,$A117,'Other Penalties Details'!$D:$D)&gt;0,SUMIF('Other Penalties Details'!$A:$A,$A117,'Other Penalties Details'!$D:$D),"")</f>
      </c>
      <c r="I117" s="87">
        <f>IF(SUMIF('Other Penalties Details'!$A:$A,$A117,'Other Penalties Details'!$E:$E)&gt;0,SUMIF('Other Penalties Details'!$A:$A,$A117,'Other Penalties Details'!$E:$E),"")</f>
      </c>
      <c r="J117" s="87">
        <f>IF(SUMIF('Other Penalties Details'!$A:$A,$A117,'Other Penalties Details'!$F:$F)&gt;0,SUMIF('Other Penalties Details'!$A:$A,$A117,'Other Penalties Details'!$F:$F),"")</f>
      </c>
      <c r="K117" s="86" t="str">
        <f t="shared" si="1"/>
        <v>0:40</v>
      </c>
    </row>
    <row r="118" spans="1:11" ht="14.25" customHeight="1">
      <c r="A118" s="86">
        <v>116</v>
      </c>
      <c r="B118" s="257" t="str">
        <f>VLOOKUP($A118,Startlist!$B:$H,2,FALSE)</f>
        <v>2VT</v>
      </c>
      <c r="C118" s="170" t="str">
        <f>VLOOKUP($A118,Startlist!$B:$H,3,FALSE)</f>
        <v>Helar Arge</v>
      </c>
      <c r="D118" s="170" t="str">
        <f>VLOOKUP($A118,Startlist!$B:$H,4,FALSE)</f>
        <v>Kristjan Puusepp</v>
      </c>
      <c r="E118" s="170" t="str">
        <f>VLOOKUP($A118,Startlist!$B:$H,7,FALSE)</f>
        <v>BMW 318is</v>
      </c>
      <c r="F118" s="87">
        <f>IF(SUMIF('Other Penalties Details'!$A:$A,$A118,'Other Penalties Details'!$B:$B)&gt;0,SUMIF('Other Penalties Details'!$A:$A,$A118,'Other Penalties Details'!$B:$B),"")</f>
      </c>
      <c r="G118" s="87">
        <f>IF(SUMIF('Other Penalties Details'!$A:$A,$A118,'Other Penalties Details'!$C:$C)&gt;0,SUMIF('Other Penalties Details'!$A:$A,$A118,'Other Penalties Details'!$C:$C),"")</f>
        <v>20</v>
      </c>
      <c r="H118" s="87">
        <f>IF(SUMIF('Other Penalties Details'!$A:$A,$A118,'Other Penalties Details'!$D:$D)&gt;0,SUMIF('Other Penalties Details'!$A:$A,$A118,'Other Penalties Details'!$D:$D),"")</f>
      </c>
      <c r="I118" s="87">
        <f>IF(SUMIF('Other Penalties Details'!$A:$A,$A118,'Other Penalties Details'!$E:$E)&gt;0,SUMIF('Other Penalties Details'!$A:$A,$A118,'Other Penalties Details'!$E:$E),"")</f>
      </c>
      <c r="J118" s="87">
        <f>IF(SUMIF('Other Penalties Details'!$A:$A,$A118,'Other Penalties Details'!$F:$F)&gt;0,SUMIF('Other Penalties Details'!$A:$A,$A118,'Other Penalties Details'!$F:$F),"")</f>
      </c>
      <c r="K118" s="86" t="str">
        <f t="shared" si="1"/>
        <v>0:20</v>
      </c>
    </row>
    <row r="119" spans="1:11" ht="14.25" customHeight="1">
      <c r="A119" s="86">
        <v>117</v>
      </c>
      <c r="B119" s="257" t="str">
        <f>VLOOKUP($A119,Startlist!$B:$H,2,FALSE)</f>
        <v>2ST</v>
      </c>
      <c r="C119" s="170" t="str">
        <f>VLOOKUP($A119,Startlist!$B:$H,3,FALSE)</f>
        <v>Kristo Vahter</v>
      </c>
      <c r="D119" s="170" t="str">
        <f>VLOOKUP($A119,Startlist!$B:$H,4,FALSE)</f>
        <v>Kaido Rao</v>
      </c>
      <c r="E119" s="170" t="str">
        <f>VLOOKUP($A119,Startlist!$B:$H,7,FALSE)</f>
        <v>BMW 328</v>
      </c>
      <c r="F119" s="87">
        <f>IF(SUMIF('Other Penalties Details'!$A:$A,$A119,'Other Penalties Details'!$B:$B)&gt;0,SUMIF('Other Penalties Details'!$A:$A,$A119,'Other Penalties Details'!$B:$B),"")</f>
        <v>130</v>
      </c>
      <c r="G119" s="87">
        <f>IF(SUMIF('Other Penalties Details'!$A:$A,$A119,'Other Penalties Details'!$C:$C)&gt;0,SUMIF('Other Penalties Details'!$A:$A,$A119,'Other Penalties Details'!$C:$C),"")</f>
        <v>70</v>
      </c>
      <c r="H119" s="87">
        <f>IF(SUMIF('Other Penalties Details'!$A:$A,$A119,'Other Penalties Details'!$D:$D)&gt;0,SUMIF('Other Penalties Details'!$A:$A,$A119,'Other Penalties Details'!$D:$D),"")</f>
      </c>
      <c r="I119" s="87">
        <f>IF(SUMIF('Other Penalties Details'!$A:$A,$A119,'Other Penalties Details'!$E:$E)&gt;0,SUMIF('Other Penalties Details'!$A:$A,$A119,'Other Penalties Details'!$E:$E),"")</f>
      </c>
      <c r="J119" s="87">
        <f>IF(SUMIF('Other Penalties Details'!$A:$A,$A119,'Other Penalties Details'!$F:$F)&gt;0,SUMIF('Other Penalties Details'!$A:$A,$A119,'Other Penalties Details'!$F:$F),"")</f>
      </c>
      <c r="K119" s="86" t="str">
        <f t="shared" si="1"/>
        <v>3:20</v>
      </c>
    </row>
    <row r="120" spans="1:11" ht="14.25" customHeight="1">
      <c r="A120" s="259">
        <v>118</v>
      </c>
      <c r="B120" s="169" t="str">
        <f>VLOOKUP($A120,Startlist!$B:$H,2,FALSE)</f>
        <v>SU</v>
      </c>
      <c r="C120" s="170" t="str">
        <f>VLOOKUP($A120,Startlist!$B:$H,3,FALSE)</f>
        <v>Rain Laupa</v>
      </c>
      <c r="D120" s="170" t="str">
        <f>VLOOKUP($A120,Startlist!$B:$H,4,FALSE)</f>
        <v>Olavi Laupa</v>
      </c>
      <c r="E120" s="170" t="str">
        <f>VLOOKUP($A120,Startlist!$B:$H,7,FALSE)</f>
        <v>VAZ 2106</v>
      </c>
      <c r="F120" s="87">
        <f>IF(SUMIF('Other Penalties Details'!$A:$A,$A120,'Other Penalties Details'!$B:$B)&gt;0,SUMIF('Other Penalties Details'!$A:$A,$A120,'Other Penalties Details'!$B:$B),"")</f>
        <v>10</v>
      </c>
      <c r="G120" s="87">
        <f>IF(SUMIF('Other Penalties Details'!$A:$A,$A120,'Other Penalties Details'!$C:$C)&gt;0,SUMIF('Other Penalties Details'!$A:$A,$A120,'Other Penalties Details'!$C:$C),"")</f>
      </c>
      <c r="H120" s="87">
        <f>IF(SUMIF('Other Penalties Details'!$A:$A,$A120,'Other Penalties Details'!$D:$D)&gt;0,SUMIF('Other Penalties Details'!$A:$A,$A120,'Other Penalties Details'!$D:$D),"")</f>
      </c>
      <c r="I120" s="87">
        <f>IF(SUMIF('Other Penalties Details'!$A:$A,$A120,'Other Penalties Details'!$E:$E)&gt;0,SUMIF('Other Penalties Details'!$A:$A,$A120,'Other Penalties Details'!$E:$E),"")</f>
      </c>
      <c r="J120" s="87">
        <f>IF(SUMIF('Other Penalties Details'!$A:$A,$A120,'Other Penalties Details'!$F:$F)&gt;0,SUMIF('Other Penalties Details'!$A:$A,$A120,'Other Penalties Details'!$F:$F),"")</f>
      </c>
      <c r="K120" s="86" t="str">
        <f t="shared" si="1"/>
        <v>0:10</v>
      </c>
    </row>
    <row r="121" spans="1:11" ht="14.25" customHeight="1">
      <c r="A121" s="86">
        <v>119</v>
      </c>
      <c r="B121" s="257" t="str">
        <f>VLOOKUP($A121,Startlist!$B:$H,2,FALSE)</f>
        <v>2VE</v>
      </c>
      <c r="C121" s="170" t="str">
        <f>VLOOKUP($A121,Startlist!$B:$H,3,FALSE)</f>
        <v>Kalju Kallasmaa</v>
      </c>
      <c r="D121" s="170" t="str">
        <f>VLOOKUP($A121,Startlist!$B:$H,4,FALSE)</f>
        <v>Artur Matvejev</v>
      </c>
      <c r="E121" s="170" t="str">
        <f>VLOOKUP($A121,Startlist!$B:$H,7,FALSE)</f>
        <v>Honda Civic</v>
      </c>
      <c r="F121" s="87">
        <f>IF(SUMIF('Other Penalties Details'!$A:$A,$A121,'Other Penalties Details'!$B:$B)&gt;0,SUMIF('Other Penalties Details'!$A:$A,$A121,'Other Penalties Details'!$B:$B),"")</f>
        <v>10</v>
      </c>
      <c r="G121" s="87">
        <f>IF(SUMIF('Other Penalties Details'!$A:$A,$A121,'Other Penalties Details'!$C:$C)&gt;0,SUMIF('Other Penalties Details'!$A:$A,$A121,'Other Penalties Details'!$C:$C),"")</f>
        <v>70</v>
      </c>
      <c r="H121" s="87">
        <f>IF(SUMIF('Other Penalties Details'!$A:$A,$A121,'Other Penalties Details'!$D:$D)&gt;0,SUMIF('Other Penalties Details'!$A:$A,$A121,'Other Penalties Details'!$D:$D),"")</f>
      </c>
      <c r="I121" s="87">
        <f>IF(SUMIF('Other Penalties Details'!$A:$A,$A121,'Other Penalties Details'!$E:$E)&gt;0,SUMIF('Other Penalties Details'!$A:$A,$A121,'Other Penalties Details'!$E:$E),"")</f>
      </c>
      <c r="J121" s="87">
        <f>IF(SUMIF('Other Penalties Details'!$A:$A,$A121,'Other Penalties Details'!$F:$F)&gt;0,SUMIF('Other Penalties Details'!$A:$A,$A121,'Other Penalties Details'!$F:$F),"")</f>
      </c>
      <c r="K121" s="86" t="str">
        <f t="shared" si="1"/>
        <v>1:20</v>
      </c>
    </row>
    <row r="122" spans="1:11" ht="14.25" customHeight="1">
      <c r="A122" s="258">
        <v>120</v>
      </c>
      <c r="B122" s="257" t="str">
        <f>VLOOKUP($A122,Startlist!$B:$H,2,FALSE)</f>
        <v>2SE</v>
      </c>
      <c r="C122" s="170" t="str">
        <f>VLOOKUP($A122,Startlist!$B:$H,3,FALSE)</f>
        <v>Andres Pillerpau</v>
      </c>
      <c r="D122" s="170" t="str">
        <f>VLOOKUP($A122,Startlist!$B:$H,4,FALSE)</f>
        <v>Margit Tamm</v>
      </c>
      <c r="E122" s="170" t="str">
        <f>VLOOKUP($A122,Startlist!$B:$H,7,FALSE)</f>
        <v>Toyota Celica</v>
      </c>
      <c r="F122" s="87">
        <f>IF(SUMIF('Other Penalties Details'!$A:$A,$A122,'Other Penalties Details'!$B:$B)&gt;0,SUMIF('Other Penalties Details'!$A:$A,$A122,'Other Penalties Details'!$B:$B),"")</f>
      </c>
      <c r="G122" s="87">
        <f>IF(SUMIF('Other Penalties Details'!$A:$A,$A122,'Other Penalties Details'!$C:$C)&gt;0,SUMIF('Other Penalties Details'!$A:$A,$A122,'Other Penalties Details'!$C:$C),"")</f>
        <v>60</v>
      </c>
      <c r="H122" s="87">
        <f>IF(SUMIF('Other Penalties Details'!$A:$A,$A122,'Other Penalties Details'!$D:$D)&gt;0,SUMIF('Other Penalties Details'!$A:$A,$A122,'Other Penalties Details'!$D:$D),"")</f>
      </c>
      <c r="I122" s="87">
        <f>IF(SUMIF('Other Penalties Details'!$A:$A,$A122,'Other Penalties Details'!$E:$E)&gt;0,SUMIF('Other Penalties Details'!$A:$A,$A122,'Other Penalties Details'!$E:$E),"")</f>
      </c>
      <c r="J122" s="87">
        <f>IF(SUMIF('Other Penalties Details'!$A:$A,$A122,'Other Penalties Details'!$F:$F)&gt;0,SUMIF('Other Penalties Details'!$A:$A,$A122,'Other Penalties Details'!$F:$F),"")</f>
      </c>
      <c r="K122" s="86" t="str">
        <f t="shared" si="1"/>
        <v>1:00</v>
      </c>
    </row>
    <row r="123" spans="1:11" ht="14.25" customHeight="1">
      <c r="A123" s="86">
        <v>121</v>
      </c>
      <c r="B123" s="257" t="str">
        <f>VLOOKUP($A123,Startlist!$B:$H,2,FALSE)</f>
        <v>2WN</v>
      </c>
      <c r="C123" s="170" t="str">
        <f>VLOOKUP($A123,Startlist!$B:$H,3,FALSE)</f>
        <v>Kärolis Kungla</v>
      </c>
      <c r="D123" s="170" t="str">
        <f>VLOOKUP($A123,Startlist!$B:$H,4,FALSE)</f>
        <v>Kristjan Tahvinov</v>
      </c>
      <c r="E123" s="170" t="str">
        <f>VLOOKUP($A123,Startlist!$B:$H,7,FALSE)</f>
        <v>VW Golf</v>
      </c>
      <c r="F123" s="87">
        <f>IF(SUMIF('Other Penalties Details'!$A:$A,$A123,'Other Penalties Details'!$B:$B)&gt;0,SUMIF('Other Penalties Details'!$A:$A,$A123,'Other Penalties Details'!$B:$B),"")</f>
        <v>80</v>
      </c>
      <c r="G123" s="87">
        <f>IF(SUMIF('Other Penalties Details'!$A:$A,$A123,'Other Penalties Details'!$C:$C)&gt;0,SUMIF('Other Penalties Details'!$A:$A,$A123,'Other Penalties Details'!$C:$C),"")</f>
        <v>20</v>
      </c>
      <c r="H123" s="87">
        <f>IF(SUMIF('Other Penalties Details'!$A:$A,$A123,'Other Penalties Details'!$D:$D)&gt;0,SUMIF('Other Penalties Details'!$A:$A,$A123,'Other Penalties Details'!$D:$D),"")</f>
        <v>10</v>
      </c>
      <c r="I123" s="87">
        <f>IF(SUMIF('Other Penalties Details'!$A:$A,$A123,'Other Penalties Details'!$E:$E)&gt;0,SUMIF('Other Penalties Details'!$A:$A,$A123,'Other Penalties Details'!$E:$E),"")</f>
      </c>
      <c r="J123" s="87">
        <f>IF(SUMIF('Other Penalties Details'!$A:$A,$A123,'Other Penalties Details'!$F:$F)&gt;0,SUMIF('Other Penalties Details'!$A:$A,$A123,'Other Penalties Details'!$F:$F),"")</f>
      </c>
      <c r="K123" s="86" t="str">
        <f t="shared" si="1"/>
        <v>1:50</v>
      </c>
    </row>
    <row r="124" spans="1:11" ht="14.25" customHeight="1">
      <c r="A124" s="86">
        <v>122</v>
      </c>
      <c r="B124" s="257" t="str">
        <f>VLOOKUP($A124,Startlist!$B:$H,2,FALSE)</f>
        <v>2WN</v>
      </c>
      <c r="C124" s="170" t="str">
        <f>VLOOKUP($A124,Startlist!$B:$H,3,FALSE)</f>
        <v>Mirell Hintser</v>
      </c>
      <c r="D124" s="170" t="str">
        <f>VLOOKUP($A124,Startlist!$B:$H,4,FALSE)</f>
        <v>Alo Hintser</v>
      </c>
      <c r="E124" s="170" t="str">
        <f>VLOOKUP($A124,Startlist!$B:$H,7,FALSE)</f>
        <v>Mitsubishi Colt</v>
      </c>
      <c r="F124" s="87">
        <f>IF(SUMIF('Other Penalties Details'!$A:$A,$A124,'Other Penalties Details'!$B:$B)&gt;0,SUMIF('Other Penalties Details'!$A:$A,$A124,'Other Penalties Details'!$B:$B),"")</f>
      </c>
      <c r="G124" s="87">
        <f>IF(SUMIF('Other Penalties Details'!$A:$A,$A124,'Other Penalties Details'!$C:$C)&gt;0,SUMIF('Other Penalties Details'!$A:$A,$A124,'Other Penalties Details'!$C:$C),"")</f>
        <v>20</v>
      </c>
      <c r="H124" s="87">
        <f>IF(SUMIF('Other Penalties Details'!$A:$A,$A124,'Other Penalties Details'!$D:$D)&gt;0,SUMIF('Other Penalties Details'!$A:$A,$A124,'Other Penalties Details'!$D:$D),"")</f>
        <v>60</v>
      </c>
      <c r="I124" s="87">
        <f>IF(SUMIF('Other Penalties Details'!$A:$A,$A124,'Other Penalties Details'!$E:$E)&gt;0,SUMIF('Other Penalties Details'!$A:$A,$A124,'Other Penalties Details'!$E:$E),"")</f>
      </c>
      <c r="J124" s="87">
        <f>IF(SUMIF('Other Penalties Details'!$A:$A,$A124,'Other Penalties Details'!$F:$F)&gt;0,SUMIF('Other Penalties Details'!$A:$A,$A124,'Other Penalties Details'!$F:$F),"")</f>
      </c>
      <c r="K124" s="86" t="str">
        <f t="shared" si="1"/>
        <v>1:20</v>
      </c>
    </row>
    <row r="125" spans="1:11" ht="14.25" customHeight="1">
      <c r="A125" s="260">
        <v>123</v>
      </c>
      <c r="B125" s="257" t="str">
        <f>VLOOKUP($A125,Startlist!$B:$H,2,FALSE)</f>
        <v>2SE</v>
      </c>
      <c r="C125" s="170" t="str">
        <f>VLOOKUP($A125,Startlist!$B:$H,3,FALSE)</f>
        <v>Eero Sillandi</v>
      </c>
      <c r="D125" s="170" t="str">
        <f>VLOOKUP($A125,Startlist!$B:$H,4,FALSE)</f>
        <v>Andreas Liiv</v>
      </c>
      <c r="E125" s="170" t="str">
        <f>VLOOKUP($A125,Startlist!$B:$H,7,FALSE)</f>
        <v>Honda Civic</v>
      </c>
      <c r="F125" s="87">
        <f>IF(SUMIF('Other Penalties Details'!$A:$A,$A125,'Other Penalties Details'!$B:$B)&gt;0,SUMIF('Other Penalties Details'!$A:$A,$A125,'Other Penalties Details'!$B:$B),"")</f>
        <v>60</v>
      </c>
      <c r="G125" s="87">
        <f>IF(SUMIF('Other Penalties Details'!$A:$A,$A125,'Other Penalties Details'!$C:$C)&gt;0,SUMIF('Other Penalties Details'!$A:$A,$A125,'Other Penalties Details'!$C:$C),"")</f>
        <v>80</v>
      </c>
      <c r="H125" s="87">
        <f>IF(SUMIF('Other Penalties Details'!$A:$A,$A125,'Other Penalties Details'!$D:$D)&gt;0,SUMIF('Other Penalties Details'!$A:$A,$A125,'Other Penalties Details'!$D:$D),"")</f>
      </c>
      <c r="I125" s="87">
        <f>IF(SUMIF('Other Penalties Details'!$A:$A,$A125,'Other Penalties Details'!$E:$E)&gt;0,SUMIF('Other Penalties Details'!$A:$A,$A125,'Other Penalties Details'!$E:$E),"")</f>
      </c>
      <c r="J125" s="87">
        <f>IF(SUMIF('Other Penalties Details'!$A:$A,$A125,'Other Penalties Details'!$F:$F)&gt;0,SUMIF('Other Penalties Details'!$A:$A,$A125,'Other Penalties Details'!$F:$F),"")</f>
      </c>
      <c r="K125" s="86" t="str">
        <f t="shared" si="1"/>
        <v>2:20</v>
      </c>
    </row>
    <row r="126" spans="1:11" ht="14.25" customHeight="1">
      <c r="A126" s="86">
        <v>124</v>
      </c>
      <c r="B126" s="257" t="str">
        <f>VLOOKUP($A126,Startlist!$B:$H,2,FALSE)</f>
        <v>2SE</v>
      </c>
      <c r="C126" s="170" t="str">
        <f>VLOOKUP($A126,Startlist!$B:$H,3,FALSE)</f>
        <v>Kaido Märss</v>
      </c>
      <c r="D126" s="170" t="str">
        <f>VLOOKUP($A126,Startlist!$B:$H,4,FALSE)</f>
        <v>Margo Kruusma</v>
      </c>
      <c r="E126" s="170" t="str">
        <f>VLOOKUP($A126,Startlist!$B:$H,7,FALSE)</f>
        <v>Audi TT</v>
      </c>
      <c r="F126" s="87">
        <f>IF(SUMIF('Other Penalties Details'!$A:$A,$A126,'Other Penalties Details'!$B:$B)&gt;0,SUMIF('Other Penalties Details'!$A:$A,$A126,'Other Penalties Details'!$B:$B),"")</f>
        <v>20</v>
      </c>
      <c r="G126" s="87">
        <f>IF(SUMIF('Other Penalties Details'!$A:$A,$A126,'Other Penalties Details'!$C:$C)&gt;0,SUMIF('Other Penalties Details'!$A:$A,$A126,'Other Penalties Details'!$C:$C),"")</f>
        <v>70</v>
      </c>
      <c r="H126" s="87">
        <f>IF(SUMIF('Other Penalties Details'!$A:$A,$A126,'Other Penalties Details'!$D:$D)&gt;0,SUMIF('Other Penalties Details'!$A:$A,$A126,'Other Penalties Details'!$D:$D),"")</f>
      </c>
      <c r="I126" s="87">
        <f>IF(SUMIF('Other Penalties Details'!$A:$A,$A126,'Other Penalties Details'!$E:$E)&gt;0,SUMIF('Other Penalties Details'!$A:$A,$A126,'Other Penalties Details'!$E:$E),"")</f>
      </c>
      <c r="J126" s="87">
        <f>IF(SUMIF('Other Penalties Details'!$A:$A,$A126,'Other Penalties Details'!$F:$F)&gt;0,SUMIF('Other Penalties Details'!$A:$A,$A126,'Other Penalties Details'!$F:$F),"")</f>
      </c>
      <c r="K126" s="86" t="str">
        <f aca="true" t="shared" si="2" ref="K126:K132">IF(SUM(F126:J126)=0,"",INT(SUM(F126:J126)/60)&amp;":"&amp;IF(SUM(F126:J126)=INT(SUM(F126:J126)/60)*60,"0","")&amp;SUM(F126:J126)-INT(SUM(F126:J126)/60)*60)</f>
        <v>1:30</v>
      </c>
    </row>
    <row r="127" spans="1:11" ht="14.25" customHeight="1">
      <c r="A127" s="86">
        <v>125</v>
      </c>
      <c r="B127" s="257" t="str">
        <f>VLOOKUP($A127,Startlist!$B:$H,2,FALSE)</f>
        <v>2VE</v>
      </c>
      <c r="C127" s="170" t="str">
        <f>VLOOKUP($A127,Startlist!$B:$H,3,FALSE)</f>
        <v>Rutmar Raidma</v>
      </c>
      <c r="D127" s="170" t="str">
        <f>VLOOKUP($A127,Startlist!$B:$H,4,FALSE)</f>
        <v>Siim Kukk</v>
      </c>
      <c r="E127" s="170" t="str">
        <f>VLOOKUP($A127,Startlist!$B:$H,7,FALSE)</f>
        <v>Honda Civic</v>
      </c>
      <c r="F127" s="87">
        <f>IF(SUMIF('Other Penalties Details'!$A:$A,$A127,'Other Penalties Details'!$B:$B)&gt;0,SUMIF('Other Penalties Details'!$A:$A,$A127,'Other Penalties Details'!$B:$B),"")</f>
        <v>10</v>
      </c>
      <c r="G127" s="87">
        <f>IF(SUMIF('Other Penalties Details'!$A:$A,$A127,'Other Penalties Details'!$C:$C)&gt;0,SUMIF('Other Penalties Details'!$A:$A,$A127,'Other Penalties Details'!$C:$C),"")</f>
        <v>10</v>
      </c>
      <c r="H127" s="87">
        <f>IF(SUMIF('Other Penalties Details'!$A:$A,$A127,'Other Penalties Details'!$D:$D)&gt;0,SUMIF('Other Penalties Details'!$A:$A,$A127,'Other Penalties Details'!$D:$D),"")</f>
      </c>
      <c r="I127" s="87">
        <f>IF(SUMIF('Other Penalties Details'!$A:$A,$A127,'Other Penalties Details'!$E:$E)&gt;0,SUMIF('Other Penalties Details'!$A:$A,$A127,'Other Penalties Details'!$E:$E),"")</f>
      </c>
      <c r="J127" s="87">
        <f>IF(SUMIF('Other Penalties Details'!$A:$A,$A127,'Other Penalties Details'!$F:$F)&gt;0,SUMIF('Other Penalties Details'!$A:$A,$A127,'Other Penalties Details'!$F:$F),"")</f>
      </c>
      <c r="K127" s="86" t="str">
        <f t="shared" si="2"/>
        <v>0:20</v>
      </c>
    </row>
    <row r="128" spans="1:11" ht="14.25" customHeight="1">
      <c r="A128" s="86">
        <v>126</v>
      </c>
      <c r="B128" s="257" t="str">
        <f>VLOOKUP($A128,Startlist!$B:$H,2,FALSE)</f>
        <v>2VE</v>
      </c>
      <c r="C128" s="170" t="str">
        <f>VLOOKUP($A128,Startlist!$B:$H,3,FALSE)</f>
        <v>Arles Suuster</v>
      </c>
      <c r="D128" s="170" t="str">
        <f>VLOOKUP($A128,Startlist!$B:$H,4,FALSE)</f>
        <v>Virgo Suman</v>
      </c>
      <c r="E128" s="170" t="str">
        <f>VLOOKUP($A128,Startlist!$B:$H,7,FALSE)</f>
        <v>Honda Civic</v>
      </c>
      <c r="F128" s="87">
        <f>IF(SUMIF('Other Penalties Details'!$A:$A,$A128,'Other Penalties Details'!$B:$B)&gt;0,SUMIF('Other Penalties Details'!$A:$A,$A128,'Other Penalties Details'!$B:$B),"")</f>
        <v>20</v>
      </c>
      <c r="G128" s="87">
        <f>IF(SUMIF('Other Penalties Details'!$A:$A,$A128,'Other Penalties Details'!$C:$C)&gt;0,SUMIF('Other Penalties Details'!$A:$A,$A128,'Other Penalties Details'!$C:$C),"")</f>
        <v>60</v>
      </c>
      <c r="H128" s="87">
        <f>IF(SUMIF('Other Penalties Details'!$A:$A,$A128,'Other Penalties Details'!$D:$D)&gt;0,SUMIF('Other Penalties Details'!$A:$A,$A128,'Other Penalties Details'!$D:$D),"")</f>
      </c>
      <c r="I128" s="87">
        <f>IF(SUMIF('Other Penalties Details'!$A:$A,$A128,'Other Penalties Details'!$E:$E)&gt;0,SUMIF('Other Penalties Details'!$A:$A,$A128,'Other Penalties Details'!$E:$E),"")</f>
      </c>
      <c r="J128" s="87">
        <f>IF(SUMIF('Other Penalties Details'!$A:$A,$A128,'Other Penalties Details'!$F:$F)&gt;0,SUMIF('Other Penalties Details'!$A:$A,$A128,'Other Penalties Details'!$F:$F),"")</f>
      </c>
      <c r="K128" s="86" t="str">
        <f t="shared" si="2"/>
        <v>1:20</v>
      </c>
    </row>
    <row r="129" spans="1:11" ht="14.25" customHeight="1">
      <c r="A129" s="259">
        <v>127</v>
      </c>
      <c r="B129" s="169" t="str">
        <f>VLOOKUP($A129,Startlist!$B:$H,2,FALSE)</f>
        <v>2VE</v>
      </c>
      <c r="C129" s="170" t="str">
        <f>VLOOKUP($A129,Startlist!$B:$H,3,FALSE)</f>
        <v>Heikko Tiits</v>
      </c>
      <c r="D129" s="170" t="str">
        <f>VLOOKUP($A129,Startlist!$B:$H,4,FALSE)</f>
        <v>Karl-Erik Rajasalu</v>
      </c>
      <c r="E129" s="170" t="str">
        <f>VLOOKUP($A129,Startlist!$B:$H,7,FALSE)</f>
        <v>Mitsubishi Colt</v>
      </c>
      <c r="F129" s="87">
        <f>IF(SUMIF('Other Penalties Details'!$A:$A,$A129,'Other Penalties Details'!$B:$B)&gt;0,SUMIF('Other Penalties Details'!$A:$A,$A129,'Other Penalties Details'!$B:$B),"")</f>
        <v>10</v>
      </c>
      <c r="G129" s="87">
        <f>IF(SUMIF('Other Penalties Details'!$A:$A,$A129,'Other Penalties Details'!$C:$C)&gt;0,SUMIF('Other Penalties Details'!$A:$A,$A129,'Other Penalties Details'!$C:$C),"")</f>
      </c>
      <c r="H129" s="87">
        <f>IF(SUMIF('Other Penalties Details'!$A:$A,$A129,'Other Penalties Details'!$D:$D)&gt;0,SUMIF('Other Penalties Details'!$A:$A,$A129,'Other Penalties Details'!$D:$D),"")</f>
      </c>
      <c r="I129" s="87">
        <f>IF(SUMIF('Other Penalties Details'!$A:$A,$A129,'Other Penalties Details'!$E:$E)&gt;0,SUMIF('Other Penalties Details'!$A:$A,$A129,'Other Penalties Details'!$E:$E),"")</f>
      </c>
      <c r="J129" s="87">
        <f>IF(SUMIF('Other Penalties Details'!$A:$A,$A129,'Other Penalties Details'!$F:$F)&gt;0,SUMIF('Other Penalties Details'!$A:$A,$A129,'Other Penalties Details'!$F:$F),"")</f>
      </c>
      <c r="K129" s="86" t="str">
        <f t="shared" si="2"/>
        <v>0:10</v>
      </c>
    </row>
    <row r="130" spans="1:11" ht="14.25" customHeight="1">
      <c r="A130" s="86">
        <v>128</v>
      </c>
      <c r="B130" s="257" t="str">
        <f>VLOOKUP($A130,Startlist!$B:$H,2,FALSE)</f>
        <v>2VT</v>
      </c>
      <c r="C130" s="170" t="str">
        <f>VLOOKUP($A130,Startlist!$B:$H,3,FALSE)</f>
        <v>Karl-Erik Hermann</v>
      </c>
      <c r="D130" s="170" t="str">
        <f>VLOOKUP($A130,Startlist!$B:$H,4,FALSE)</f>
        <v>Eda Siivelt</v>
      </c>
      <c r="E130" s="170" t="str">
        <f>VLOOKUP($A130,Startlist!$B:$H,7,FALSE)</f>
        <v>BMW 318i</v>
      </c>
      <c r="F130" s="87">
        <f>IF(SUMIF('Other Penalties Details'!$A:$A,$A130,'Other Penalties Details'!$B:$B)&gt;0,SUMIF('Other Penalties Details'!$A:$A,$A130,'Other Penalties Details'!$B:$B),"")</f>
        <v>80</v>
      </c>
      <c r="G130" s="87">
        <f>IF(SUMIF('Other Penalties Details'!$A:$A,$A130,'Other Penalties Details'!$C:$C)&gt;0,SUMIF('Other Penalties Details'!$A:$A,$A130,'Other Penalties Details'!$C:$C),"")</f>
        <v>120</v>
      </c>
      <c r="H130" s="87">
        <f>IF(SUMIF('Other Penalties Details'!$A:$A,$A130,'Other Penalties Details'!$D:$D)&gt;0,SUMIF('Other Penalties Details'!$A:$A,$A130,'Other Penalties Details'!$D:$D),"")</f>
      </c>
      <c r="I130" s="87">
        <f>IF(SUMIF('Other Penalties Details'!$A:$A,$A130,'Other Penalties Details'!$E:$E)&gt;0,SUMIF('Other Penalties Details'!$A:$A,$A130,'Other Penalties Details'!$E:$E),"")</f>
      </c>
      <c r="J130" s="87">
        <f>IF(SUMIF('Other Penalties Details'!$A:$A,$A130,'Other Penalties Details'!$F:$F)&gt;0,SUMIF('Other Penalties Details'!$A:$A,$A130,'Other Penalties Details'!$F:$F),"")</f>
      </c>
      <c r="K130" s="86" t="str">
        <f t="shared" si="2"/>
        <v>3:20</v>
      </c>
    </row>
    <row r="131" spans="1:11" ht="14.25" customHeight="1">
      <c r="A131" s="86">
        <v>129</v>
      </c>
      <c r="B131" s="257" t="str">
        <f>VLOOKUP($A131,Startlist!$B:$H,2,FALSE)</f>
        <v>2VT</v>
      </c>
      <c r="C131" s="170" t="str">
        <f>VLOOKUP($A131,Startlist!$B:$H,3,FALSE)</f>
        <v>Hardi Link</v>
      </c>
      <c r="D131" s="170" t="str">
        <f>VLOOKUP($A131,Startlist!$B:$H,4,FALSE)</f>
        <v>Morten Raamat</v>
      </c>
      <c r="E131" s="170" t="str">
        <f>VLOOKUP($A131,Startlist!$B:$H,7,FALSE)</f>
        <v>BMW 318TI</v>
      </c>
      <c r="F131" s="87">
        <f>IF(SUMIF('Other Penalties Details'!$A:$A,$A131,'Other Penalties Details'!$B:$B)&gt;0,SUMIF('Other Penalties Details'!$A:$A,$A131,'Other Penalties Details'!$B:$B),"")</f>
      </c>
      <c r="G131" s="87">
        <f>IF(SUMIF('Other Penalties Details'!$A:$A,$A131,'Other Penalties Details'!$C:$C)&gt;0,SUMIF('Other Penalties Details'!$A:$A,$A131,'Other Penalties Details'!$C:$C),"")</f>
        <v>10</v>
      </c>
      <c r="H131" s="87">
        <f>IF(SUMIF('Other Penalties Details'!$A:$A,$A131,'Other Penalties Details'!$D:$D)&gt;0,SUMIF('Other Penalties Details'!$A:$A,$A131,'Other Penalties Details'!$D:$D),"")</f>
      </c>
      <c r="I131" s="87">
        <f>IF(SUMIF('Other Penalties Details'!$A:$A,$A131,'Other Penalties Details'!$E:$E)&gt;0,SUMIF('Other Penalties Details'!$A:$A,$A131,'Other Penalties Details'!$E:$E),"")</f>
      </c>
      <c r="J131" s="87">
        <f>IF(SUMIF('Other Penalties Details'!$A:$A,$A131,'Other Penalties Details'!$F:$F)&gt;0,SUMIF('Other Penalties Details'!$A:$A,$A131,'Other Penalties Details'!$F:$F),"")</f>
      </c>
      <c r="K131" s="86" t="str">
        <f t="shared" si="2"/>
        <v>0:10</v>
      </c>
    </row>
    <row r="132" spans="1:11" ht="14.25" customHeight="1">
      <c r="A132" s="86">
        <v>130</v>
      </c>
      <c r="B132" s="257" t="str">
        <f>VLOOKUP($A132,Startlist!$B:$H,2,FALSE)</f>
        <v>2VT</v>
      </c>
      <c r="C132" s="170" t="str">
        <f>VLOOKUP($A132,Startlist!$B:$H,3,FALSE)</f>
        <v>Siim Reede</v>
      </c>
      <c r="D132" s="170" t="str">
        <f>VLOOKUP($A132,Startlist!$B:$H,4,FALSE)</f>
        <v>Mati Volmsen</v>
      </c>
      <c r="E132" s="170" t="str">
        <f>VLOOKUP($A132,Startlist!$B:$H,7,FALSE)</f>
        <v>BMW 316</v>
      </c>
      <c r="F132" s="87">
        <f>IF(SUMIF('Other Penalties Details'!$A:$A,$A132,'Other Penalties Details'!$B:$B)&gt;0,SUMIF('Other Penalties Details'!$A:$A,$A132,'Other Penalties Details'!$B:$B),"")</f>
        <v>190</v>
      </c>
      <c r="G132" s="87">
        <f>IF(SUMIF('Other Penalties Details'!$A:$A,$A132,'Other Penalties Details'!$C:$C)&gt;0,SUMIF('Other Penalties Details'!$A:$A,$A132,'Other Penalties Details'!$C:$C),"")</f>
        <v>150</v>
      </c>
      <c r="H132" s="87">
        <f>IF(SUMIF('Other Penalties Details'!$A:$A,$A132,'Other Penalties Details'!$D:$D)&gt;0,SUMIF('Other Penalties Details'!$A:$A,$A132,'Other Penalties Details'!$D:$D),"")</f>
      </c>
      <c r="I132" s="87">
        <f>IF(SUMIF('Other Penalties Details'!$A:$A,$A132,'Other Penalties Details'!$E:$E)&gt;0,SUMIF('Other Penalties Details'!$A:$A,$A132,'Other Penalties Details'!$E:$E),"")</f>
      </c>
      <c r="J132" s="87">
        <f>IF(SUMIF('Other Penalties Details'!$A:$A,$A132,'Other Penalties Details'!$F:$F)&gt;0,SUMIF('Other Penalties Details'!$A:$A,$A132,'Other Penalties Details'!$F:$F),"")</f>
      </c>
      <c r="K132" s="86" t="str">
        <f t="shared" si="2"/>
        <v>5:40</v>
      </c>
    </row>
    <row r="133" spans="1:11" ht="14.25" customHeight="1">
      <c r="A133" s="86">
        <v>131</v>
      </c>
      <c r="B133" s="257" t="str">
        <f>VLOOKUP($A133,Startlist!$B:$H,2,FALSE)</f>
        <v>2VT</v>
      </c>
      <c r="C133" s="170" t="str">
        <f>VLOOKUP($A133,Startlist!$B:$H,3,FALSE)</f>
        <v>Morten Silt</v>
      </c>
      <c r="D133" s="170" t="str">
        <f>VLOOKUP($A133,Startlist!$B:$H,4,FALSE)</f>
        <v>Mikk Volmsen</v>
      </c>
      <c r="E133" s="170" t="str">
        <f>VLOOKUP($A133,Startlist!$B:$H,7,FALSE)</f>
        <v>BMW 318</v>
      </c>
      <c r="F133" s="87">
        <f>IF(SUMIF('Other Penalties Details'!$A:$A,$A133,'Other Penalties Details'!$B:$B)&gt;0,SUMIF('Other Penalties Details'!$A:$A,$A133,'Other Penalties Details'!$B:$B),"")</f>
        <v>20</v>
      </c>
      <c r="G133" s="87">
        <f>IF(SUMIF('Other Penalties Details'!$A:$A,$A133,'Other Penalties Details'!$C:$C)&gt;0,SUMIF('Other Penalties Details'!$A:$A,$A133,'Other Penalties Details'!$C:$C),"")</f>
        <v>10</v>
      </c>
      <c r="H133" s="87">
        <f>IF(SUMIF('Other Penalties Details'!$A:$A,$A133,'Other Penalties Details'!$D:$D)&gt;0,SUMIF('Other Penalties Details'!$A:$A,$A133,'Other Penalties Details'!$D:$D),"")</f>
      </c>
      <c r="I133" s="87">
        <f>IF(SUMIF('Other Penalties Details'!$A:$A,$A133,'Other Penalties Details'!$E:$E)&gt;0,SUMIF('Other Penalties Details'!$A:$A,$A133,'Other Penalties Details'!$E:$E),"")</f>
      </c>
      <c r="J133" s="87">
        <f>IF(SUMIF('Other Penalties Details'!$A:$A,$A133,'Other Penalties Details'!$F:$F)&gt;0,SUMIF('Other Penalties Details'!$A:$A,$A133,'Other Penalties Details'!$F:$F),"")</f>
      </c>
      <c r="K133" s="86" t="str">
        <f aca="true" t="shared" si="3" ref="K133:K142">IF(SUM(F133:J133)=0,"",INT(SUM(F133:J133)/60)&amp;":"&amp;IF(SUM(F133:J133)=INT(SUM(F133:J133)/60)*60,"0","")&amp;SUM(F133:J133)-INT(SUM(F133:J133)/60)*60)</f>
        <v>0:30</v>
      </c>
    </row>
    <row r="134" spans="1:11" ht="14.25" customHeight="1">
      <c r="A134" s="86">
        <v>132</v>
      </c>
      <c r="B134" s="257" t="str">
        <f>VLOOKUP($A134,Startlist!$B:$H,2,FALSE)</f>
        <v>2ST</v>
      </c>
      <c r="C134" s="170" t="str">
        <f>VLOOKUP($A134,Startlist!$B:$H,3,FALSE)</f>
        <v>Meelis Hõim</v>
      </c>
      <c r="D134" s="170" t="str">
        <f>VLOOKUP($A134,Startlist!$B:$H,4,FALSE)</f>
        <v>Maigro Rehberg</v>
      </c>
      <c r="E134" s="170" t="str">
        <f>VLOOKUP($A134,Startlist!$B:$H,7,FALSE)</f>
        <v>BMW 325</v>
      </c>
      <c r="F134" s="87">
        <f>IF(SUMIF('Other Penalties Details'!$A:$A,$A134,'Other Penalties Details'!$B:$B)&gt;0,SUMIF('Other Penalties Details'!$A:$A,$A134,'Other Penalties Details'!$B:$B),"")</f>
        <v>200</v>
      </c>
      <c r="G134" s="87">
        <f>IF(SUMIF('Other Penalties Details'!$A:$A,$A134,'Other Penalties Details'!$C:$C)&gt;0,SUMIF('Other Penalties Details'!$A:$A,$A134,'Other Penalties Details'!$C:$C),"")</f>
        <v>310</v>
      </c>
      <c r="H134" s="87">
        <f>IF(SUMIF('Other Penalties Details'!$A:$A,$A134,'Other Penalties Details'!$D:$D)&gt;0,SUMIF('Other Penalties Details'!$A:$A,$A134,'Other Penalties Details'!$D:$D),"")</f>
      </c>
      <c r="I134" s="87">
        <f>IF(SUMIF('Other Penalties Details'!$A:$A,$A134,'Other Penalties Details'!$E:$E)&gt;0,SUMIF('Other Penalties Details'!$A:$A,$A134,'Other Penalties Details'!$E:$E),"")</f>
      </c>
      <c r="J134" s="87">
        <f>IF(SUMIF('Other Penalties Details'!$A:$A,$A134,'Other Penalties Details'!$F:$F)&gt;0,SUMIF('Other Penalties Details'!$A:$A,$A134,'Other Penalties Details'!$F:$F),"")</f>
      </c>
      <c r="K134" s="86" t="str">
        <f t="shared" si="3"/>
        <v>8:30</v>
      </c>
    </row>
    <row r="135" spans="1:11" ht="14.25" customHeight="1">
      <c r="A135" s="258">
        <v>133</v>
      </c>
      <c r="B135" s="257" t="str">
        <f>VLOOKUP($A135,Startlist!$B:$H,2,FALSE)</f>
        <v>2ST</v>
      </c>
      <c r="C135" s="170" t="str">
        <f>VLOOKUP($A135,Startlist!$B:$H,3,FALSE)</f>
        <v>Priit Puskar</v>
      </c>
      <c r="D135" s="170" t="str">
        <f>VLOOKUP($A135,Startlist!$B:$H,4,FALSE)</f>
        <v>Kaire Lusti</v>
      </c>
      <c r="E135" s="170" t="str">
        <f>VLOOKUP($A135,Startlist!$B:$H,7,FALSE)</f>
        <v>BMW 316i</v>
      </c>
      <c r="F135" s="87">
        <f>IF(SUMIF('Other Penalties Details'!$A:$A,$A135,'Other Penalties Details'!$B:$B)&gt;0,SUMIF('Other Penalties Details'!$A:$A,$A135,'Other Penalties Details'!$B:$B),"")</f>
        <v>10</v>
      </c>
      <c r="G135" s="87">
        <f>IF(SUMIF('Other Penalties Details'!$A:$A,$A135,'Other Penalties Details'!$C:$C)&gt;0,SUMIF('Other Penalties Details'!$A:$A,$A135,'Other Penalties Details'!$C:$C),"")</f>
      </c>
      <c r="H135" s="87">
        <f>IF(SUMIF('Other Penalties Details'!$A:$A,$A135,'Other Penalties Details'!$D:$D)&gt;0,SUMIF('Other Penalties Details'!$A:$A,$A135,'Other Penalties Details'!$D:$D),"")</f>
      </c>
      <c r="I135" s="87">
        <f>IF(SUMIF('Other Penalties Details'!$A:$A,$A135,'Other Penalties Details'!$E:$E)&gt;0,SUMIF('Other Penalties Details'!$A:$A,$A135,'Other Penalties Details'!$E:$E),"")</f>
      </c>
      <c r="J135" s="87">
        <f>IF(SUMIF('Other Penalties Details'!$A:$A,$A135,'Other Penalties Details'!$F:$F)&gt;0,SUMIF('Other Penalties Details'!$A:$A,$A135,'Other Penalties Details'!$F:$F),"")</f>
      </c>
      <c r="K135" s="86" t="str">
        <f t="shared" si="3"/>
        <v>0:10</v>
      </c>
    </row>
    <row r="136" spans="1:11" ht="14.25" customHeight="1">
      <c r="A136" s="86">
        <v>134</v>
      </c>
      <c r="B136" s="257" t="str">
        <f>VLOOKUP($A136,Startlist!$B:$H,2,FALSE)</f>
        <v>2ST</v>
      </c>
      <c r="C136" s="170" t="str">
        <f>VLOOKUP($A136,Startlist!$B:$H,3,FALSE)</f>
        <v>Janar Kleitsman</v>
      </c>
      <c r="D136" s="170" t="str">
        <f>VLOOKUP($A136,Startlist!$B:$H,4,FALSE)</f>
        <v>Heiki Kapstas</v>
      </c>
      <c r="E136" s="170" t="str">
        <f>VLOOKUP($A136,Startlist!$B:$H,7,FALSE)</f>
        <v>BMW 325</v>
      </c>
      <c r="F136" s="87">
        <f>IF(SUMIF('Other Penalties Details'!$A:$A,$A136,'Other Penalties Details'!$B:$B)&gt;0,SUMIF('Other Penalties Details'!$A:$A,$A136,'Other Penalties Details'!$B:$B),"")</f>
        <v>10</v>
      </c>
      <c r="G136" s="87">
        <f>IF(SUMIF('Other Penalties Details'!$A:$A,$A136,'Other Penalties Details'!$C:$C)&gt;0,SUMIF('Other Penalties Details'!$A:$A,$A136,'Other Penalties Details'!$C:$C),"")</f>
        <v>20</v>
      </c>
      <c r="H136" s="87">
        <f>IF(SUMIF('Other Penalties Details'!$A:$A,$A136,'Other Penalties Details'!$D:$D)&gt;0,SUMIF('Other Penalties Details'!$A:$A,$A136,'Other Penalties Details'!$D:$D),"")</f>
        <v>10</v>
      </c>
      <c r="I136" s="87">
        <f>IF(SUMIF('Other Penalties Details'!$A:$A,$A136,'Other Penalties Details'!$E:$E)&gt;0,SUMIF('Other Penalties Details'!$A:$A,$A136,'Other Penalties Details'!$E:$E),"")</f>
      </c>
      <c r="J136" s="87">
        <f>IF(SUMIF('Other Penalties Details'!$A:$A,$A136,'Other Penalties Details'!$F:$F)&gt;0,SUMIF('Other Penalties Details'!$A:$A,$A136,'Other Penalties Details'!$F:$F),"")</f>
      </c>
      <c r="K136" s="86" t="str">
        <f t="shared" si="3"/>
        <v>0:40</v>
      </c>
    </row>
    <row r="137" spans="1:11" ht="14.25" customHeight="1">
      <c r="A137" s="260">
        <v>135</v>
      </c>
      <c r="B137" s="257" t="str">
        <f>VLOOKUP($A137,Startlist!$B:$H,2,FALSE)</f>
        <v>2ST</v>
      </c>
      <c r="C137" s="170" t="str">
        <f>VLOOKUP($A137,Startlist!$B:$H,3,FALSE)</f>
        <v>Asko Meos</v>
      </c>
      <c r="D137" s="170" t="str">
        <f>VLOOKUP($A137,Startlist!$B:$H,4,FALSE)</f>
        <v>Hellar Sile</v>
      </c>
      <c r="E137" s="170" t="str">
        <f>VLOOKUP($A137,Startlist!$B:$H,7,FALSE)</f>
        <v>BMW</v>
      </c>
      <c r="F137" s="87">
        <f>IF(SUMIF('Other Penalties Details'!$A:$A,$A137,'Other Penalties Details'!$B:$B)&gt;0,SUMIF('Other Penalties Details'!$A:$A,$A137,'Other Penalties Details'!$B:$B),"")</f>
        <v>30</v>
      </c>
      <c r="G137" s="87">
        <f>IF(SUMIF('Other Penalties Details'!$A:$A,$A137,'Other Penalties Details'!$C:$C)&gt;0,SUMIF('Other Penalties Details'!$A:$A,$A137,'Other Penalties Details'!$C:$C),"")</f>
        <v>10</v>
      </c>
      <c r="H137" s="87">
        <f>IF(SUMIF('Other Penalties Details'!$A:$A,$A137,'Other Penalties Details'!$D:$D)&gt;0,SUMIF('Other Penalties Details'!$A:$A,$A137,'Other Penalties Details'!$D:$D),"")</f>
      </c>
      <c r="I137" s="87">
        <f>IF(SUMIF('Other Penalties Details'!$A:$A,$A137,'Other Penalties Details'!$E:$E)&gt;0,SUMIF('Other Penalties Details'!$A:$A,$A137,'Other Penalties Details'!$E:$E),"")</f>
      </c>
      <c r="J137" s="87">
        <f>IF(SUMIF('Other Penalties Details'!$A:$A,$A137,'Other Penalties Details'!$F:$F)&gt;0,SUMIF('Other Penalties Details'!$A:$A,$A137,'Other Penalties Details'!$F:$F),"")</f>
      </c>
      <c r="K137" s="86" t="str">
        <f t="shared" si="3"/>
        <v>0:40</v>
      </c>
    </row>
    <row r="138" spans="1:11" ht="14.25" customHeight="1">
      <c r="A138" s="86">
        <v>136</v>
      </c>
      <c r="B138" s="257" t="str">
        <f>VLOOKUP($A138,Startlist!$B:$H,2,FALSE)</f>
        <v>2ST</v>
      </c>
      <c r="C138" s="170" t="str">
        <f>VLOOKUP($A138,Startlist!$B:$H,3,FALSE)</f>
        <v>Marko Kukushkin</v>
      </c>
      <c r="D138" s="170" t="str">
        <f>VLOOKUP($A138,Startlist!$B:$H,4,FALSE)</f>
        <v>Bruno Jakobi</v>
      </c>
      <c r="E138" s="170" t="str">
        <f>VLOOKUP($A138,Startlist!$B:$H,7,FALSE)</f>
        <v>BMW 318CI</v>
      </c>
      <c r="F138" s="87">
        <f>IF(SUMIF('Other Penalties Details'!$A:$A,$A138,'Other Penalties Details'!$B:$B)&gt;0,SUMIF('Other Penalties Details'!$A:$A,$A138,'Other Penalties Details'!$B:$B),"")</f>
        <v>20</v>
      </c>
      <c r="G138" s="87">
        <f>IF(SUMIF('Other Penalties Details'!$A:$A,$A138,'Other Penalties Details'!$C:$C)&gt;0,SUMIF('Other Penalties Details'!$A:$A,$A138,'Other Penalties Details'!$C:$C),"")</f>
        <v>270</v>
      </c>
      <c r="H138" s="87">
        <f>IF(SUMIF('Other Penalties Details'!$A:$A,$A138,'Other Penalties Details'!$D:$D)&gt;0,SUMIF('Other Penalties Details'!$A:$A,$A138,'Other Penalties Details'!$D:$D),"")</f>
      </c>
      <c r="I138" s="87">
        <f>IF(SUMIF('Other Penalties Details'!$A:$A,$A138,'Other Penalties Details'!$E:$E)&gt;0,SUMIF('Other Penalties Details'!$A:$A,$A138,'Other Penalties Details'!$E:$E),"")</f>
      </c>
      <c r="J138" s="87">
        <f>IF(SUMIF('Other Penalties Details'!$A:$A,$A138,'Other Penalties Details'!$F:$F)&gt;0,SUMIF('Other Penalties Details'!$A:$A,$A138,'Other Penalties Details'!$F:$F),"")</f>
      </c>
      <c r="K138" s="86" t="str">
        <f t="shared" si="3"/>
        <v>4:50</v>
      </c>
    </row>
    <row r="139" spans="1:11" ht="14.25" customHeight="1">
      <c r="A139" s="259">
        <v>137</v>
      </c>
      <c r="B139" s="169" t="str">
        <f>VLOOKUP($A139,Startlist!$B:$H,2,FALSE)</f>
        <v>4WD</v>
      </c>
      <c r="C139" s="170" t="str">
        <f>VLOOKUP($A139,Startlist!$B:$H,3,FALSE)</f>
        <v>Karl-Kenneth Neuhaus</v>
      </c>
      <c r="D139" s="170" t="str">
        <f>VLOOKUP($A139,Startlist!$B:$H,4,FALSE)</f>
        <v>Inga Reimal</v>
      </c>
      <c r="E139" s="170" t="str">
        <f>VLOOKUP($A139,Startlist!$B:$H,7,FALSE)</f>
        <v>Subaru Impreza WRX</v>
      </c>
      <c r="F139" s="87">
        <f>IF(SUMIF('Other Penalties Details'!$A:$A,$A139,'Other Penalties Details'!$B:$B)&gt;0,SUMIF('Other Penalties Details'!$A:$A,$A139,'Other Penalties Details'!$B:$B),"")</f>
      </c>
      <c r="G139" s="87">
        <f>IF(SUMIF('Other Penalties Details'!$A:$A,$A139,'Other Penalties Details'!$C:$C)&gt;0,SUMIF('Other Penalties Details'!$A:$A,$A139,'Other Penalties Details'!$C:$C),"")</f>
      </c>
      <c r="H139" s="87">
        <f>IF(SUMIF('Other Penalties Details'!$A:$A,$A139,'Other Penalties Details'!$D:$D)&gt;0,SUMIF('Other Penalties Details'!$A:$A,$A139,'Other Penalties Details'!$D:$D),"")</f>
      </c>
      <c r="I139" s="87">
        <f>IF(SUMIF('Other Penalties Details'!$A:$A,$A139,'Other Penalties Details'!$E:$E)&gt;0,SUMIF('Other Penalties Details'!$A:$A,$A139,'Other Penalties Details'!$E:$E),"")</f>
      </c>
      <c r="J139" s="87">
        <f>IF(SUMIF('Other Penalties Details'!$A:$A,$A139,'Other Penalties Details'!$F:$F)&gt;0,SUMIF('Other Penalties Details'!$A:$A,$A139,'Other Penalties Details'!$F:$F),"")</f>
      </c>
      <c r="K139" s="86">
        <f t="shared" si="3"/>
      </c>
    </row>
    <row r="140" spans="1:11" ht="14.25" customHeight="1">
      <c r="A140" s="86">
        <v>139</v>
      </c>
      <c r="B140" s="257" t="str">
        <f>VLOOKUP($A140,Startlist!$B:$H,2,FALSE)</f>
        <v>4WD</v>
      </c>
      <c r="C140" s="170" t="str">
        <f>VLOOKUP($A140,Startlist!$B:$H,3,FALSE)</f>
        <v>Kermo Vahejõe</v>
      </c>
      <c r="D140" s="170" t="str">
        <f>VLOOKUP($A140,Startlist!$B:$H,4,FALSE)</f>
        <v>Marten Madison</v>
      </c>
      <c r="E140" s="170" t="str">
        <f>VLOOKUP($A140,Startlist!$B:$H,7,FALSE)</f>
        <v>Toyota Yaris</v>
      </c>
      <c r="F140" s="87">
        <f>IF(SUMIF('Other Penalties Details'!$A:$A,$A140,'Other Penalties Details'!$B:$B)&gt;0,SUMIF('Other Penalties Details'!$A:$A,$A140,'Other Penalties Details'!$B:$B),"")</f>
      </c>
      <c r="G140" s="87">
        <f>IF(SUMIF('Other Penalties Details'!$A:$A,$A140,'Other Penalties Details'!$C:$C)&gt;0,SUMIF('Other Penalties Details'!$A:$A,$A140,'Other Penalties Details'!$C:$C),"")</f>
        <v>20</v>
      </c>
      <c r="H140" s="87">
        <f>IF(SUMIF('Other Penalties Details'!$A:$A,$A140,'Other Penalties Details'!$D:$D)&gt;0,SUMIF('Other Penalties Details'!$A:$A,$A140,'Other Penalties Details'!$D:$D),"")</f>
      </c>
      <c r="I140" s="87">
        <f>IF(SUMIF('Other Penalties Details'!$A:$A,$A140,'Other Penalties Details'!$E:$E)&gt;0,SUMIF('Other Penalties Details'!$A:$A,$A140,'Other Penalties Details'!$E:$E),"")</f>
      </c>
      <c r="J140" s="87">
        <f>IF(SUMIF('Other Penalties Details'!$A:$A,$A140,'Other Penalties Details'!$F:$F)&gt;0,SUMIF('Other Penalties Details'!$A:$A,$A140,'Other Penalties Details'!$F:$F),"")</f>
      </c>
      <c r="K140" s="86" t="str">
        <f t="shared" si="3"/>
        <v>0:20</v>
      </c>
    </row>
    <row r="141" spans="1:11" ht="14.25" customHeight="1">
      <c r="A141" s="86">
        <v>142</v>
      </c>
      <c r="B141" s="257" t="str">
        <f>VLOOKUP($A141,Startlist!$B:$H,2,FALSE)</f>
        <v>2ST</v>
      </c>
      <c r="C141" s="170" t="str">
        <f>VLOOKUP($A141,Startlist!$B:$H,3,FALSE)</f>
        <v>Ranno Saar</v>
      </c>
      <c r="D141" s="170" t="str">
        <f>VLOOKUP($A141,Startlist!$B:$H,4,FALSE)</f>
        <v>Hardy Runtel</v>
      </c>
      <c r="E141" s="170" t="str">
        <f>VLOOKUP($A141,Startlist!$B:$H,7,FALSE)</f>
        <v>BMW 328</v>
      </c>
      <c r="F141" s="87">
        <f>IF(SUMIF('Other Penalties Details'!$A:$A,$A141,'Other Penalties Details'!$B:$B)&gt;0,SUMIF('Other Penalties Details'!$A:$A,$A141,'Other Penalties Details'!$B:$B),"")</f>
        <v>180</v>
      </c>
      <c r="G141" s="87">
        <f>IF(SUMIF('Other Penalties Details'!$A:$A,$A141,'Other Penalties Details'!$C:$C)&gt;0,SUMIF('Other Penalties Details'!$A:$A,$A141,'Other Penalties Details'!$C:$C),"")</f>
        <v>300</v>
      </c>
      <c r="H141" s="87">
        <f>IF(SUMIF('Other Penalties Details'!$A:$A,$A141,'Other Penalties Details'!$D:$D)&gt;0,SUMIF('Other Penalties Details'!$A:$A,$A141,'Other Penalties Details'!$D:$D),"")</f>
      </c>
      <c r="I141" s="87">
        <f>IF(SUMIF('Other Penalties Details'!$A:$A,$A141,'Other Penalties Details'!$E:$E)&gt;0,SUMIF('Other Penalties Details'!$A:$A,$A141,'Other Penalties Details'!$E:$E),"")</f>
      </c>
      <c r="J141" s="87">
        <f>IF(SUMIF('Other Penalties Details'!$A:$A,$A141,'Other Penalties Details'!$F:$F)&gt;0,SUMIF('Other Penalties Details'!$A:$A,$A141,'Other Penalties Details'!$F:$F),"")</f>
      </c>
      <c r="K141" s="86" t="str">
        <f t="shared" si="3"/>
        <v>8:00</v>
      </c>
    </row>
    <row r="142" spans="1:11" ht="14.25" customHeight="1">
      <c r="A142" s="86">
        <v>140</v>
      </c>
      <c r="B142" s="257" t="str">
        <f>VLOOKUP($A142,Startlist!$B:$H,2,FALSE)</f>
        <v>SPO</v>
      </c>
      <c r="C142" s="170" t="str">
        <f>VLOOKUP($A142,Startlist!$B:$H,3,FALSE)</f>
        <v>Kristo Kruuser</v>
      </c>
      <c r="D142" s="170" t="str">
        <f>VLOOKUP($A142,Startlist!$B:$H,4,FALSE)</f>
        <v>Priit Kruuser</v>
      </c>
      <c r="E142" s="170" t="str">
        <f>VLOOKUP($A142,Startlist!$B:$H,7,FALSE)</f>
        <v>BMW M3</v>
      </c>
      <c r="F142" s="87">
        <f>IF(SUMIF('Other Penalties Details'!$A:$A,$A142,'Other Penalties Details'!$B:$B)&gt;0,SUMIF('Other Penalties Details'!$A:$A,$A142,'Other Penalties Details'!$B:$B),"")</f>
        <v>10</v>
      </c>
      <c r="G142" s="87">
        <f>IF(SUMIF('Other Penalties Details'!$A:$A,$A142,'Other Penalties Details'!$C:$C)&gt;0,SUMIF('Other Penalties Details'!$A:$A,$A142,'Other Penalties Details'!$C:$C),"")</f>
        <v>10</v>
      </c>
      <c r="H142" s="87">
        <f>IF(SUMIF('Other Penalties Details'!$A:$A,$A142,'Other Penalties Details'!$D:$D)&gt;0,SUMIF('Other Penalties Details'!$A:$A,$A142,'Other Penalties Details'!$D:$D),"")</f>
      </c>
      <c r="I142" s="87">
        <f>IF(SUMIF('Other Penalties Details'!$A:$A,$A142,'Other Penalties Details'!$E:$E)&gt;0,SUMIF('Other Penalties Details'!$A:$A,$A142,'Other Penalties Details'!$E:$E),"")</f>
      </c>
      <c r="J142" s="87">
        <f>IF(SUMIF('Other Penalties Details'!$A:$A,$A142,'Other Penalties Details'!$F:$F)&gt;0,SUMIF('Other Penalties Details'!$A:$A,$A142,'Other Penalties Details'!$F:$F),"")</f>
      </c>
      <c r="K142" s="86" t="str">
        <f t="shared" si="3"/>
        <v>0:20</v>
      </c>
    </row>
    <row r="143" ht="14.25" customHeight="1">
      <c r="H143" s="228"/>
    </row>
    <row r="144" ht="14.25" customHeight="1">
      <c r="H144" s="228"/>
    </row>
    <row r="145" ht="14.25" customHeight="1">
      <c r="H145" s="228"/>
    </row>
    <row r="146" ht="14.25" customHeight="1">
      <c r="H146" s="228"/>
    </row>
  </sheetData>
  <sheetProtection/>
  <autoFilter ref="A6:K142"/>
  <mergeCells count="5">
    <mergeCell ref="F5:J5"/>
    <mergeCell ref="K5:K6"/>
    <mergeCell ref="A2:K2"/>
    <mergeCell ref="A3:K3"/>
    <mergeCell ref="A4:K4"/>
  </mergeCells>
  <printOptions/>
  <pageMargins left="1.5748031496062993" right="0" top="0" bottom="0" header="0" footer="0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K49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05" sqref="C205"/>
    </sheetView>
  </sheetViews>
  <sheetFormatPr defaultColWidth="9.140625" defaultRowHeight="12.75" outlineLevelCol="1"/>
  <cols>
    <col min="1" max="1" width="9.28125" style="2" customWidth="1"/>
    <col min="2" max="4" width="10.00390625" style="2" customWidth="1"/>
    <col min="5" max="6" width="9.140625" style="2" hidden="1" customWidth="1" outlineLevel="1"/>
    <col min="7" max="7" width="23.7109375" style="2" bestFit="1" customWidth="1" collapsed="1"/>
    <col min="8" max="8" width="17.8515625" style="0" customWidth="1"/>
    <col min="9" max="9" width="17.00390625" style="0" hidden="1" customWidth="1"/>
  </cols>
  <sheetData>
    <row r="1" spans="1:9" ht="28.5" customHeight="1">
      <c r="A1" s="95" t="s">
        <v>920</v>
      </c>
      <c r="B1" s="95" t="s">
        <v>933</v>
      </c>
      <c r="C1" s="95" t="s">
        <v>930</v>
      </c>
      <c r="D1" s="95" t="s">
        <v>931</v>
      </c>
      <c r="E1" s="95" t="s">
        <v>932</v>
      </c>
      <c r="F1" s="95" t="s">
        <v>934</v>
      </c>
      <c r="G1" s="100" t="s">
        <v>922</v>
      </c>
      <c r="H1" s="100" t="s">
        <v>921</v>
      </c>
      <c r="I1" s="101" t="s">
        <v>923</v>
      </c>
    </row>
    <row r="2" spans="1:9" s="88" customFormat="1" ht="12.75">
      <c r="A2" s="229">
        <v>73</v>
      </c>
      <c r="B2" s="225">
        <v>10</v>
      </c>
      <c r="C2" s="225"/>
      <c r="D2" s="225"/>
      <c r="E2" s="225"/>
      <c r="F2" s="225"/>
      <c r="G2" s="226" t="s">
        <v>2718</v>
      </c>
      <c r="H2" s="227" t="s">
        <v>2717</v>
      </c>
      <c r="I2" s="94"/>
    </row>
    <row r="3" spans="1:11" ht="12.75">
      <c r="A3" s="229">
        <v>78</v>
      </c>
      <c r="B3" s="225">
        <v>10</v>
      </c>
      <c r="C3" s="225"/>
      <c r="D3" s="225"/>
      <c r="E3" s="225"/>
      <c r="F3" s="225"/>
      <c r="G3" s="226" t="s">
        <v>2718</v>
      </c>
      <c r="H3" s="227" t="s">
        <v>2717</v>
      </c>
      <c r="I3" s="93"/>
      <c r="K3" s="88"/>
    </row>
    <row r="4" spans="1:11" ht="12.75">
      <c r="A4" s="229">
        <v>92</v>
      </c>
      <c r="B4" s="225">
        <v>10</v>
      </c>
      <c r="C4" s="225"/>
      <c r="D4" s="225"/>
      <c r="E4" s="225"/>
      <c r="F4" s="225"/>
      <c r="G4" s="226" t="s">
        <v>2718</v>
      </c>
      <c r="H4" s="227" t="s">
        <v>2717</v>
      </c>
      <c r="I4" s="93"/>
      <c r="K4" s="88"/>
    </row>
    <row r="5" spans="1:11" ht="12.75">
      <c r="A5" s="229">
        <v>114</v>
      </c>
      <c r="B5" s="225">
        <v>10</v>
      </c>
      <c r="C5" s="225"/>
      <c r="D5" s="225"/>
      <c r="E5" s="225"/>
      <c r="F5" s="225"/>
      <c r="G5" s="226" t="s">
        <v>2718</v>
      </c>
      <c r="H5" s="227" t="s">
        <v>2717</v>
      </c>
      <c r="I5" s="93"/>
      <c r="K5" s="88"/>
    </row>
    <row r="6" spans="1:11" ht="12.75">
      <c r="A6" s="229">
        <v>115</v>
      </c>
      <c r="B6" s="225">
        <v>10</v>
      </c>
      <c r="C6" s="225"/>
      <c r="D6" s="225"/>
      <c r="E6" s="225"/>
      <c r="F6" s="225"/>
      <c r="G6" s="226" t="s">
        <v>2718</v>
      </c>
      <c r="H6" s="227" t="s">
        <v>2717</v>
      </c>
      <c r="I6" s="93"/>
      <c r="K6" s="88"/>
    </row>
    <row r="7" spans="1:11" ht="12.75">
      <c r="A7" s="229">
        <v>130</v>
      </c>
      <c r="B7" s="225">
        <v>10</v>
      </c>
      <c r="C7" s="225"/>
      <c r="D7" s="225"/>
      <c r="E7" s="225"/>
      <c r="F7" s="225"/>
      <c r="G7" s="226" t="s">
        <v>2718</v>
      </c>
      <c r="H7" s="227" t="s">
        <v>2717</v>
      </c>
      <c r="I7" s="93"/>
      <c r="K7" s="88"/>
    </row>
    <row r="8" spans="1:11" ht="12.75">
      <c r="A8" s="229">
        <v>132</v>
      </c>
      <c r="B8" s="225">
        <v>10</v>
      </c>
      <c r="C8" s="225"/>
      <c r="D8" s="225"/>
      <c r="E8" s="225"/>
      <c r="F8" s="225"/>
      <c r="G8" s="226" t="s">
        <v>2718</v>
      </c>
      <c r="H8" s="227" t="s">
        <v>2717</v>
      </c>
      <c r="I8" s="93"/>
      <c r="K8" s="88"/>
    </row>
    <row r="9" spans="1:11" ht="12.75">
      <c r="A9" s="229">
        <v>43</v>
      </c>
      <c r="B9" s="225">
        <v>10</v>
      </c>
      <c r="C9" s="225"/>
      <c r="D9" s="225"/>
      <c r="E9" s="225"/>
      <c r="F9" s="225"/>
      <c r="G9" s="226" t="s">
        <v>2718</v>
      </c>
      <c r="H9" s="227" t="s">
        <v>2717</v>
      </c>
      <c r="I9" s="93"/>
      <c r="K9" s="88"/>
    </row>
    <row r="10" spans="1:11" ht="12.75">
      <c r="A10" s="229">
        <v>55</v>
      </c>
      <c r="B10" s="225">
        <v>10</v>
      </c>
      <c r="C10" s="225"/>
      <c r="D10" s="225"/>
      <c r="E10" s="225"/>
      <c r="F10" s="225"/>
      <c r="G10" s="226" t="s">
        <v>2718</v>
      </c>
      <c r="H10" s="227" t="s">
        <v>2717</v>
      </c>
      <c r="I10" s="93"/>
      <c r="K10" s="88"/>
    </row>
    <row r="11" spans="1:11" ht="12.75">
      <c r="A11" s="229">
        <v>92</v>
      </c>
      <c r="B11" s="225">
        <v>10</v>
      </c>
      <c r="C11" s="225"/>
      <c r="D11" s="225"/>
      <c r="E11" s="225"/>
      <c r="F11" s="225"/>
      <c r="G11" s="226" t="s">
        <v>2718</v>
      </c>
      <c r="H11" s="227" t="s">
        <v>2717</v>
      </c>
      <c r="I11" s="93"/>
      <c r="K11" s="88"/>
    </row>
    <row r="12" spans="1:11" ht="12.75">
      <c r="A12" s="229">
        <v>128</v>
      </c>
      <c r="B12" s="225">
        <v>10</v>
      </c>
      <c r="C12" s="225"/>
      <c r="D12" s="225"/>
      <c r="E12" s="225"/>
      <c r="F12" s="225"/>
      <c r="G12" s="226" t="s">
        <v>2718</v>
      </c>
      <c r="H12" s="227" t="s">
        <v>2717</v>
      </c>
      <c r="I12" s="93"/>
      <c r="K12" s="88"/>
    </row>
    <row r="13" spans="1:11" ht="12.75">
      <c r="A13" s="229">
        <v>20</v>
      </c>
      <c r="B13" s="225">
        <v>10</v>
      </c>
      <c r="C13" s="225"/>
      <c r="D13" s="225"/>
      <c r="E13" s="225"/>
      <c r="F13" s="225"/>
      <c r="G13" s="226" t="s">
        <v>2718</v>
      </c>
      <c r="H13" s="227" t="s">
        <v>2717</v>
      </c>
      <c r="I13" s="93"/>
      <c r="K13" s="88"/>
    </row>
    <row r="14" spans="1:11" ht="12.75">
      <c r="A14" s="229">
        <v>27</v>
      </c>
      <c r="B14" s="225">
        <v>10</v>
      </c>
      <c r="C14" s="225"/>
      <c r="D14" s="225"/>
      <c r="E14" s="225"/>
      <c r="F14" s="225"/>
      <c r="G14" s="226" t="s">
        <v>2718</v>
      </c>
      <c r="H14" s="227" t="s">
        <v>2717</v>
      </c>
      <c r="I14" s="93"/>
      <c r="K14" s="88"/>
    </row>
    <row r="15" spans="1:11" ht="12.75">
      <c r="A15" s="229">
        <v>41</v>
      </c>
      <c r="B15" s="225">
        <v>10</v>
      </c>
      <c r="C15" s="225"/>
      <c r="D15" s="225"/>
      <c r="E15" s="225"/>
      <c r="F15" s="225"/>
      <c r="G15" s="226" t="s">
        <v>2718</v>
      </c>
      <c r="H15" s="227" t="s">
        <v>2717</v>
      </c>
      <c r="I15" s="93"/>
      <c r="K15" s="88"/>
    </row>
    <row r="16" spans="1:11" ht="12.75">
      <c r="A16" s="229">
        <v>47</v>
      </c>
      <c r="B16" s="225">
        <v>10</v>
      </c>
      <c r="C16" s="225"/>
      <c r="D16" s="225"/>
      <c r="E16" s="225"/>
      <c r="F16" s="225"/>
      <c r="G16" s="226" t="s">
        <v>2718</v>
      </c>
      <c r="H16" s="227" t="s">
        <v>2717</v>
      </c>
      <c r="I16" s="93"/>
      <c r="K16" s="88"/>
    </row>
    <row r="17" spans="1:11" ht="12.75">
      <c r="A17" s="229">
        <v>48</v>
      </c>
      <c r="B17" s="225">
        <v>10</v>
      </c>
      <c r="C17" s="225"/>
      <c r="D17" s="225"/>
      <c r="E17" s="225"/>
      <c r="F17" s="225"/>
      <c r="G17" s="226" t="s">
        <v>2718</v>
      </c>
      <c r="H17" s="227" t="s">
        <v>2717</v>
      </c>
      <c r="I17" s="93"/>
      <c r="K17" s="88"/>
    </row>
    <row r="18" spans="1:11" ht="12.75">
      <c r="A18" s="229">
        <v>49</v>
      </c>
      <c r="B18" s="225">
        <v>10</v>
      </c>
      <c r="C18" s="225"/>
      <c r="D18" s="225"/>
      <c r="E18" s="225"/>
      <c r="F18" s="225"/>
      <c r="G18" s="226" t="s">
        <v>2718</v>
      </c>
      <c r="H18" s="227" t="s">
        <v>2717</v>
      </c>
      <c r="I18" s="93"/>
      <c r="K18" s="88"/>
    </row>
    <row r="19" spans="1:11" ht="12.75">
      <c r="A19" s="229">
        <v>60</v>
      </c>
      <c r="B19" s="225">
        <v>10</v>
      </c>
      <c r="C19" s="225"/>
      <c r="D19" s="225"/>
      <c r="E19" s="225"/>
      <c r="F19" s="225"/>
      <c r="G19" s="226" t="s">
        <v>2718</v>
      </c>
      <c r="H19" s="227" t="s">
        <v>2717</v>
      </c>
      <c r="I19" s="93"/>
      <c r="K19" s="88"/>
    </row>
    <row r="20" spans="1:11" ht="12.75">
      <c r="A20" s="229">
        <v>76</v>
      </c>
      <c r="B20" s="225">
        <v>10</v>
      </c>
      <c r="C20" s="225"/>
      <c r="D20" s="225"/>
      <c r="E20" s="225"/>
      <c r="F20" s="225"/>
      <c r="G20" s="226" t="s">
        <v>2718</v>
      </c>
      <c r="H20" s="227" t="s">
        <v>2717</v>
      </c>
      <c r="I20" s="93"/>
      <c r="K20" s="88"/>
    </row>
    <row r="21" spans="1:11" ht="12.75">
      <c r="A21" s="229">
        <v>79</v>
      </c>
      <c r="B21" s="225">
        <v>10</v>
      </c>
      <c r="C21" s="225"/>
      <c r="D21" s="225"/>
      <c r="E21" s="225"/>
      <c r="F21" s="225"/>
      <c r="G21" s="226" t="s">
        <v>2718</v>
      </c>
      <c r="H21" s="227" t="s">
        <v>2717</v>
      </c>
      <c r="I21" s="93"/>
      <c r="K21" s="88"/>
    </row>
    <row r="22" spans="1:11" ht="12.75">
      <c r="A22" s="229">
        <v>80</v>
      </c>
      <c r="B22" s="225">
        <v>10</v>
      </c>
      <c r="C22" s="225"/>
      <c r="D22" s="225"/>
      <c r="E22" s="225"/>
      <c r="F22" s="225"/>
      <c r="G22" s="226" t="s">
        <v>2718</v>
      </c>
      <c r="H22" s="227" t="s">
        <v>2717</v>
      </c>
      <c r="I22" s="93"/>
      <c r="K22" s="88"/>
    </row>
    <row r="23" spans="1:11" ht="12.75">
      <c r="A23" s="229">
        <v>82</v>
      </c>
      <c r="B23" s="225">
        <v>10</v>
      </c>
      <c r="C23" s="225"/>
      <c r="D23" s="225"/>
      <c r="E23" s="225"/>
      <c r="F23" s="225"/>
      <c r="G23" s="226" t="s">
        <v>2718</v>
      </c>
      <c r="H23" s="227" t="s">
        <v>2717</v>
      </c>
      <c r="I23" s="93"/>
      <c r="K23" s="88"/>
    </row>
    <row r="24" spans="1:11" ht="12.75">
      <c r="A24" s="229">
        <v>90</v>
      </c>
      <c r="B24" s="225">
        <v>10</v>
      </c>
      <c r="C24" s="225"/>
      <c r="D24" s="225"/>
      <c r="E24" s="225"/>
      <c r="F24" s="225"/>
      <c r="G24" s="226" t="s">
        <v>2718</v>
      </c>
      <c r="H24" s="227" t="s">
        <v>2717</v>
      </c>
      <c r="I24" s="93"/>
      <c r="K24" s="88"/>
    </row>
    <row r="25" spans="1:11" ht="12.75">
      <c r="A25" s="229">
        <v>97</v>
      </c>
      <c r="B25" s="225">
        <v>10</v>
      </c>
      <c r="C25" s="225"/>
      <c r="D25" s="225"/>
      <c r="E25" s="225"/>
      <c r="F25" s="225"/>
      <c r="G25" s="226" t="s">
        <v>2718</v>
      </c>
      <c r="H25" s="227" t="s">
        <v>2717</v>
      </c>
      <c r="I25" s="93"/>
      <c r="K25" s="88"/>
    </row>
    <row r="26" spans="1:11" ht="12.75">
      <c r="A26" s="229">
        <v>102</v>
      </c>
      <c r="B26" s="225">
        <v>10</v>
      </c>
      <c r="C26" s="225"/>
      <c r="D26" s="225"/>
      <c r="E26" s="225"/>
      <c r="F26" s="225"/>
      <c r="G26" s="226" t="s">
        <v>2718</v>
      </c>
      <c r="H26" s="227" t="s">
        <v>2717</v>
      </c>
      <c r="I26" s="93"/>
      <c r="K26" s="88"/>
    </row>
    <row r="27" spans="1:11" ht="12.75">
      <c r="A27" s="229">
        <v>114</v>
      </c>
      <c r="B27" s="225">
        <v>10</v>
      </c>
      <c r="C27" s="225"/>
      <c r="D27" s="225"/>
      <c r="E27" s="225"/>
      <c r="F27" s="225"/>
      <c r="G27" s="226" t="s">
        <v>2718</v>
      </c>
      <c r="H27" s="227" t="s">
        <v>2717</v>
      </c>
      <c r="I27" s="93"/>
      <c r="K27" s="88"/>
    </row>
    <row r="28" spans="1:11" ht="12.75">
      <c r="A28" s="229">
        <v>121</v>
      </c>
      <c r="B28" s="225">
        <v>10</v>
      </c>
      <c r="C28" s="225"/>
      <c r="D28" s="225"/>
      <c r="E28" s="225"/>
      <c r="F28" s="225"/>
      <c r="G28" s="226" t="s">
        <v>2718</v>
      </c>
      <c r="H28" s="227" t="s">
        <v>2717</v>
      </c>
      <c r="I28" s="93"/>
      <c r="K28" s="88"/>
    </row>
    <row r="29" spans="1:11" ht="12.75">
      <c r="A29" s="229">
        <v>123</v>
      </c>
      <c r="B29" s="225">
        <v>10</v>
      </c>
      <c r="C29" s="225"/>
      <c r="D29" s="225"/>
      <c r="E29" s="225"/>
      <c r="F29" s="225"/>
      <c r="G29" s="226" t="s">
        <v>2718</v>
      </c>
      <c r="H29" s="227" t="s">
        <v>2717</v>
      </c>
      <c r="I29" s="93"/>
      <c r="K29" s="88"/>
    </row>
    <row r="30" spans="1:11" ht="12.75">
      <c r="A30" s="229">
        <v>136</v>
      </c>
      <c r="B30" s="225">
        <v>10</v>
      </c>
      <c r="C30" s="225"/>
      <c r="D30" s="225"/>
      <c r="E30" s="225"/>
      <c r="F30" s="225"/>
      <c r="G30" s="226" t="s">
        <v>2718</v>
      </c>
      <c r="H30" s="227" t="s">
        <v>2717</v>
      </c>
      <c r="I30" s="93"/>
      <c r="K30" s="88"/>
    </row>
    <row r="31" spans="1:11" ht="12.75">
      <c r="A31" s="229">
        <v>60</v>
      </c>
      <c r="B31" s="225">
        <v>10</v>
      </c>
      <c r="C31" s="225"/>
      <c r="D31" s="225"/>
      <c r="E31" s="225"/>
      <c r="F31" s="225"/>
      <c r="G31" s="226" t="s">
        <v>2718</v>
      </c>
      <c r="H31" s="227" t="s">
        <v>2717</v>
      </c>
      <c r="I31" s="93"/>
      <c r="K31" s="88"/>
    </row>
    <row r="32" spans="1:11" ht="12.75">
      <c r="A32" s="229">
        <v>124</v>
      </c>
      <c r="B32" s="225">
        <v>10</v>
      </c>
      <c r="C32" s="225"/>
      <c r="D32" s="225"/>
      <c r="E32" s="225"/>
      <c r="F32" s="225"/>
      <c r="G32" s="226" t="s">
        <v>2718</v>
      </c>
      <c r="H32" s="227" t="s">
        <v>2717</v>
      </c>
      <c r="I32" s="93"/>
      <c r="K32" s="88"/>
    </row>
    <row r="33" spans="1:11" ht="12.75">
      <c r="A33" s="229">
        <v>3</v>
      </c>
      <c r="B33" s="225">
        <v>10</v>
      </c>
      <c r="C33" s="225"/>
      <c r="D33" s="225"/>
      <c r="E33" s="225"/>
      <c r="F33" s="225"/>
      <c r="G33" s="226" t="s">
        <v>2718</v>
      </c>
      <c r="H33" s="227" t="s">
        <v>2717</v>
      </c>
      <c r="I33" s="93"/>
      <c r="K33" s="88"/>
    </row>
    <row r="34" spans="1:11" ht="12.75">
      <c r="A34" s="229">
        <v>141</v>
      </c>
      <c r="B34" s="225">
        <v>10</v>
      </c>
      <c r="C34" s="225"/>
      <c r="D34" s="225"/>
      <c r="E34" s="225"/>
      <c r="F34" s="225"/>
      <c r="G34" s="226" t="s">
        <v>2718</v>
      </c>
      <c r="H34" s="227" t="s">
        <v>2717</v>
      </c>
      <c r="I34" s="93"/>
      <c r="K34" s="88"/>
    </row>
    <row r="35" spans="1:11" ht="12.75">
      <c r="A35" s="229">
        <v>25</v>
      </c>
      <c r="B35" s="225">
        <v>10</v>
      </c>
      <c r="C35" s="225"/>
      <c r="D35" s="225"/>
      <c r="E35" s="225"/>
      <c r="F35" s="225"/>
      <c r="G35" s="226" t="s">
        <v>2718</v>
      </c>
      <c r="H35" s="227" t="s">
        <v>2717</v>
      </c>
      <c r="I35" s="93"/>
      <c r="K35" s="88"/>
    </row>
    <row r="36" spans="1:11" ht="12.75">
      <c r="A36" s="229">
        <v>37</v>
      </c>
      <c r="B36" s="225">
        <v>10</v>
      </c>
      <c r="C36" s="225"/>
      <c r="D36" s="225"/>
      <c r="E36" s="225"/>
      <c r="F36" s="225"/>
      <c r="G36" s="226" t="s">
        <v>2718</v>
      </c>
      <c r="H36" s="227" t="s">
        <v>2717</v>
      </c>
      <c r="I36" s="93"/>
      <c r="K36" s="88"/>
    </row>
    <row r="37" spans="1:11" ht="12.75">
      <c r="A37" s="229">
        <v>51</v>
      </c>
      <c r="B37" s="225">
        <v>10</v>
      </c>
      <c r="C37" s="225"/>
      <c r="D37" s="225"/>
      <c r="E37" s="225"/>
      <c r="F37" s="225"/>
      <c r="G37" s="226" t="s">
        <v>2718</v>
      </c>
      <c r="H37" s="227" t="s">
        <v>2717</v>
      </c>
      <c r="I37" s="93"/>
      <c r="K37" s="88"/>
    </row>
    <row r="38" spans="1:11" ht="12.75">
      <c r="A38" s="229">
        <v>76</v>
      </c>
      <c r="B38" s="225">
        <v>10</v>
      </c>
      <c r="C38" s="225"/>
      <c r="D38" s="225"/>
      <c r="E38" s="225"/>
      <c r="F38" s="225"/>
      <c r="G38" s="226" t="s">
        <v>2718</v>
      </c>
      <c r="H38" s="227" t="s">
        <v>2717</v>
      </c>
      <c r="I38" s="93"/>
      <c r="K38" s="88"/>
    </row>
    <row r="39" spans="1:11" ht="12.75">
      <c r="A39" s="229">
        <v>98</v>
      </c>
      <c r="B39" s="225">
        <v>10</v>
      </c>
      <c r="C39" s="225"/>
      <c r="D39" s="225"/>
      <c r="E39" s="225"/>
      <c r="F39" s="225"/>
      <c r="G39" s="226" t="s">
        <v>2718</v>
      </c>
      <c r="H39" s="227" t="s">
        <v>2717</v>
      </c>
      <c r="I39" s="93"/>
      <c r="K39" s="88"/>
    </row>
    <row r="40" spans="1:11" ht="12.75">
      <c r="A40" s="229">
        <v>102</v>
      </c>
      <c r="B40" s="225">
        <v>10</v>
      </c>
      <c r="C40" s="225"/>
      <c r="D40" s="225"/>
      <c r="E40" s="225"/>
      <c r="F40" s="225"/>
      <c r="G40" s="226" t="s">
        <v>2718</v>
      </c>
      <c r="H40" s="227" t="s">
        <v>2717</v>
      </c>
      <c r="I40" s="93"/>
      <c r="K40" s="88"/>
    </row>
    <row r="41" spans="1:11" ht="12.75">
      <c r="A41" s="229">
        <v>110</v>
      </c>
      <c r="B41" s="225">
        <v>10</v>
      </c>
      <c r="C41" s="225"/>
      <c r="D41" s="225"/>
      <c r="E41" s="225"/>
      <c r="F41" s="225"/>
      <c r="G41" s="226" t="s">
        <v>2718</v>
      </c>
      <c r="H41" s="227" t="s">
        <v>2717</v>
      </c>
      <c r="I41" s="93"/>
      <c r="K41" s="88"/>
    </row>
    <row r="42" spans="1:11" ht="12.75">
      <c r="A42" s="229">
        <v>123</v>
      </c>
      <c r="B42" s="225">
        <v>10</v>
      </c>
      <c r="C42" s="225"/>
      <c r="D42" s="225"/>
      <c r="E42" s="225"/>
      <c r="F42" s="225"/>
      <c r="G42" s="226" t="s">
        <v>2718</v>
      </c>
      <c r="H42" s="227" t="s">
        <v>2717</v>
      </c>
      <c r="I42" s="93"/>
      <c r="K42" s="88"/>
    </row>
    <row r="43" spans="1:11" ht="12.75">
      <c r="A43" s="229">
        <v>130</v>
      </c>
      <c r="B43" s="225">
        <v>10</v>
      </c>
      <c r="C43" s="225"/>
      <c r="D43" s="225"/>
      <c r="E43" s="225"/>
      <c r="F43" s="225"/>
      <c r="G43" s="226" t="s">
        <v>2718</v>
      </c>
      <c r="H43" s="227" t="s">
        <v>2717</v>
      </c>
      <c r="I43" s="93"/>
      <c r="K43" s="88"/>
    </row>
    <row r="44" spans="1:11" ht="12.75">
      <c r="A44" s="229">
        <v>135</v>
      </c>
      <c r="B44" s="225">
        <v>10</v>
      </c>
      <c r="C44" s="225"/>
      <c r="D44" s="225"/>
      <c r="E44" s="225"/>
      <c r="F44" s="225"/>
      <c r="G44" s="226" t="s">
        <v>2718</v>
      </c>
      <c r="H44" s="227" t="s">
        <v>2717</v>
      </c>
      <c r="I44" s="93"/>
      <c r="K44" s="88"/>
    </row>
    <row r="45" spans="1:11" ht="12.75">
      <c r="A45" s="229">
        <v>141</v>
      </c>
      <c r="B45" s="225">
        <v>10</v>
      </c>
      <c r="C45" s="225"/>
      <c r="D45" s="225"/>
      <c r="E45" s="225"/>
      <c r="F45" s="225"/>
      <c r="G45" s="226" t="s">
        <v>2718</v>
      </c>
      <c r="H45" s="227" t="s">
        <v>2717</v>
      </c>
      <c r="I45" s="93"/>
      <c r="K45" s="88"/>
    </row>
    <row r="46" spans="1:11" ht="12.75">
      <c r="A46" s="229">
        <v>62</v>
      </c>
      <c r="B46" s="225">
        <v>10</v>
      </c>
      <c r="C46" s="225"/>
      <c r="D46" s="225"/>
      <c r="E46" s="225"/>
      <c r="F46" s="225"/>
      <c r="G46" s="226" t="s">
        <v>2718</v>
      </c>
      <c r="H46" s="227" t="s">
        <v>2717</v>
      </c>
      <c r="I46" s="93"/>
      <c r="K46" s="88"/>
    </row>
    <row r="47" spans="1:11" ht="12.75">
      <c r="A47" s="229">
        <v>69</v>
      </c>
      <c r="B47" s="225">
        <v>10</v>
      </c>
      <c r="C47" s="225"/>
      <c r="D47" s="225"/>
      <c r="E47" s="225"/>
      <c r="F47" s="225"/>
      <c r="G47" s="226" t="s">
        <v>2718</v>
      </c>
      <c r="H47" s="227" t="s">
        <v>2717</v>
      </c>
      <c r="I47" s="93"/>
      <c r="K47" s="88"/>
    </row>
    <row r="48" spans="1:11" ht="12.75">
      <c r="A48" s="229">
        <v>73</v>
      </c>
      <c r="B48" s="225">
        <v>10</v>
      </c>
      <c r="C48" s="225"/>
      <c r="D48" s="225"/>
      <c r="E48" s="225"/>
      <c r="F48" s="225"/>
      <c r="G48" s="226" t="s">
        <v>2718</v>
      </c>
      <c r="H48" s="227" t="s">
        <v>2717</v>
      </c>
      <c r="I48" s="93"/>
      <c r="K48" s="88"/>
    </row>
    <row r="49" spans="1:11" ht="12.75">
      <c r="A49" s="229">
        <v>78</v>
      </c>
      <c r="B49" s="225">
        <v>10</v>
      </c>
      <c r="C49" s="225"/>
      <c r="D49" s="225"/>
      <c r="E49" s="225"/>
      <c r="F49" s="225"/>
      <c r="G49" s="226" t="s">
        <v>2718</v>
      </c>
      <c r="H49" s="227" t="s">
        <v>2717</v>
      </c>
      <c r="I49" s="93"/>
      <c r="K49" s="88"/>
    </row>
    <row r="50" spans="1:11" ht="12.75">
      <c r="A50" s="229">
        <v>82</v>
      </c>
      <c r="B50" s="225">
        <v>10</v>
      </c>
      <c r="C50" s="225"/>
      <c r="D50" s="225"/>
      <c r="E50" s="225"/>
      <c r="F50" s="225"/>
      <c r="G50" s="226" t="s">
        <v>2718</v>
      </c>
      <c r="H50" s="227" t="s">
        <v>2717</v>
      </c>
      <c r="I50" s="93"/>
      <c r="K50" s="88"/>
    </row>
    <row r="51" spans="1:11" ht="12.75">
      <c r="A51" s="229">
        <v>92</v>
      </c>
      <c r="B51" s="225">
        <v>10</v>
      </c>
      <c r="C51" s="225"/>
      <c r="D51" s="225"/>
      <c r="E51" s="225"/>
      <c r="F51" s="225"/>
      <c r="G51" s="226" t="s">
        <v>2718</v>
      </c>
      <c r="H51" s="227" t="s">
        <v>2717</v>
      </c>
      <c r="I51" s="93"/>
      <c r="K51" s="88"/>
    </row>
    <row r="52" spans="1:11" ht="12.75">
      <c r="A52" s="229">
        <v>105</v>
      </c>
      <c r="B52" s="225">
        <v>10</v>
      </c>
      <c r="C52" s="225"/>
      <c r="D52" s="225"/>
      <c r="E52" s="225"/>
      <c r="F52" s="225"/>
      <c r="G52" s="226" t="s">
        <v>2718</v>
      </c>
      <c r="H52" s="227" t="s">
        <v>2717</v>
      </c>
      <c r="I52" s="93"/>
      <c r="K52" s="88"/>
    </row>
    <row r="53" spans="1:11" ht="12.75">
      <c r="A53" s="229">
        <v>131</v>
      </c>
      <c r="B53" s="225">
        <v>10</v>
      </c>
      <c r="C53" s="225"/>
      <c r="D53" s="225"/>
      <c r="E53" s="225"/>
      <c r="F53" s="225"/>
      <c r="G53" s="226" t="s">
        <v>2718</v>
      </c>
      <c r="H53" s="227" t="s">
        <v>2717</v>
      </c>
      <c r="I53" s="93"/>
      <c r="K53" s="88"/>
    </row>
    <row r="54" spans="1:11" ht="12.75">
      <c r="A54" s="229">
        <v>106</v>
      </c>
      <c r="B54" s="225">
        <v>10</v>
      </c>
      <c r="C54" s="225"/>
      <c r="D54" s="225"/>
      <c r="E54" s="225"/>
      <c r="F54" s="225"/>
      <c r="G54" s="226" t="s">
        <v>2718</v>
      </c>
      <c r="H54" s="227" t="s">
        <v>2719</v>
      </c>
      <c r="I54" s="93"/>
      <c r="K54" s="88"/>
    </row>
    <row r="55" spans="1:11" ht="12.75">
      <c r="A55" s="229">
        <v>115</v>
      </c>
      <c r="B55" s="225">
        <v>10</v>
      </c>
      <c r="C55" s="225"/>
      <c r="D55" s="225"/>
      <c r="E55" s="225"/>
      <c r="F55" s="225"/>
      <c r="G55" s="226" t="s">
        <v>2718</v>
      </c>
      <c r="H55" s="227" t="s">
        <v>2719</v>
      </c>
      <c r="I55" s="93"/>
      <c r="K55" s="88"/>
    </row>
    <row r="56" spans="1:11" ht="12.75">
      <c r="A56" s="229">
        <v>126</v>
      </c>
      <c r="B56" s="225">
        <v>10</v>
      </c>
      <c r="C56" s="225"/>
      <c r="D56" s="225"/>
      <c r="E56" s="225"/>
      <c r="F56" s="225"/>
      <c r="G56" s="226" t="s">
        <v>2718</v>
      </c>
      <c r="H56" s="227" t="s">
        <v>2719</v>
      </c>
      <c r="I56" s="93"/>
      <c r="K56" s="88"/>
    </row>
    <row r="57" spans="1:11" ht="12.75">
      <c r="A57" s="229">
        <v>125</v>
      </c>
      <c r="B57" s="225">
        <v>10</v>
      </c>
      <c r="C57" s="225"/>
      <c r="D57" s="225"/>
      <c r="E57" s="225"/>
      <c r="F57" s="225"/>
      <c r="G57" s="226" t="s">
        <v>2718</v>
      </c>
      <c r="H57" s="227" t="s">
        <v>2719</v>
      </c>
      <c r="I57" s="93"/>
      <c r="K57" s="88"/>
    </row>
    <row r="58" spans="1:11" ht="12.75">
      <c r="A58" s="229">
        <v>1</v>
      </c>
      <c r="B58" s="225">
        <v>10</v>
      </c>
      <c r="C58" s="225"/>
      <c r="D58" s="225"/>
      <c r="E58" s="225"/>
      <c r="F58" s="225"/>
      <c r="G58" s="226" t="s">
        <v>2718</v>
      </c>
      <c r="H58" s="227" t="s">
        <v>2719</v>
      </c>
      <c r="I58" s="93" t="str">
        <f>IF(A58="","",VLOOKUP(A58,Startlist!B:E,3,FALSE)&amp;" / "&amp;VLOOKUP(A58,Startlist!B:E,3,FALSE))</f>
        <v>Robin Roose / Robin Roose</v>
      </c>
      <c r="K58" s="88"/>
    </row>
    <row r="59" spans="1:11" ht="12.75">
      <c r="A59" s="229">
        <v>19</v>
      </c>
      <c r="B59" s="225">
        <v>10</v>
      </c>
      <c r="C59" s="225"/>
      <c r="D59" s="225"/>
      <c r="E59" s="225"/>
      <c r="F59" s="225"/>
      <c r="G59" s="226" t="s">
        <v>2718</v>
      </c>
      <c r="H59" s="227" t="s">
        <v>2719</v>
      </c>
      <c r="I59" s="93" t="str">
        <f>IF(A59="","",VLOOKUP(A59,Startlist!B:E,3,FALSE)&amp;" / "&amp;VLOOKUP(A59,Startlist!B:E,3,FALSE))</f>
        <v>Kerli Vilu / Kerli Vilu</v>
      </c>
      <c r="K59" s="88"/>
    </row>
    <row r="60" spans="1:11" ht="12.75">
      <c r="A60" s="229">
        <v>22</v>
      </c>
      <c r="B60" s="225">
        <v>10</v>
      </c>
      <c r="C60" s="225"/>
      <c r="D60" s="225"/>
      <c r="E60" s="225"/>
      <c r="F60" s="225"/>
      <c r="G60" s="226" t="s">
        <v>2718</v>
      </c>
      <c r="H60" s="227" t="s">
        <v>2719</v>
      </c>
      <c r="I60" s="93" t="str">
        <f>IF(A60="","",VLOOKUP(A60,Startlist!B:E,3,FALSE)&amp;" / "&amp;VLOOKUP(A60,Startlist!B:E,3,FALSE))</f>
        <v>Martaliisa Meindorf / Martaliisa Meindorf</v>
      </c>
      <c r="K60" s="88"/>
    </row>
    <row r="61" spans="1:11" ht="12.75">
      <c r="A61" s="229">
        <v>39</v>
      </c>
      <c r="B61" s="225">
        <v>10</v>
      </c>
      <c r="C61" s="225"/>
      <c r="D61" s="225"/>
      <c r="E61" s="225"/>
      <c r="F61" s="225"/>
      <c r="G61" s="226" t="s">
        <v>2718</v>
      </c>
      <c r="H61" s="227" t="s">
        <v>2719</v>
      </c>
      <c r="I61" s="93" t="str">
        <f>IF(A61="","",VLOOKUP(A61,Startlist!B:E,3,FALSE)&amp;" / "&amp;VLOOKUP(A61,Startlist!B:E,3,FALSE))</f>
        <v>Martin Vaga / Martin Vaga</v>
      </c>
      <c r="K61" s="88"/>
    </row>
    <row r="62" spans="1:11" ht="12.75">
      <c r="A62" s="229">
        <v>59</v>
      </c>
      <c r="B62" s="225">
        <v>10</v>
      </c>
      <c r="C62" s="225"/>
      <c r="D62" s="225"/>
      <c r="E62" s="225"/>
      <c r="F62" s="225"/>
      <c r="G62" s="226" t="s">
        <v>2718</v>
      </c>
      <c r="H62" s="227" t="s">
        <v>2719</v>
      </c>
      <c r="I62" s="93" t="str">
        <f>IF(A62="","",VLOOKUP(A62,Startlist!B:E,3,FALSE)&amp;" / "&amp;VLOOKUP(A62,Startlist!B:E,3,FALSE))</f>
        <v>Mirkko Matikainen / Mirkko Matikainen</v>
      </c>
      <c r="K62" s="88"/>
    </row>
    <row r="63" spans="1:11" ht="12.75">
      <c r="A63" s="229">
        <v>64</v>
      </c>
      <c r="B63" s="225">
        <v>10</v>
      </c>
      <c r="C63" s="225"/>
      <c r="D63" s="225"/>
      <c r="E63" s="225"/>
      <c r="F63" s="225"/>
      <c r="G63" s="226" t="s">
        <v>2718</v>
      </c>
      <c r="H63" s="227" t="s">
        <v>2719</v>
      </c>
      <c r="I63" s="93" t="str">
        <f>IF(A63="","",VLOOKUP(A63,Startlist!B:E,3,FALSE)&amp;" / "&amp;VLOOKUP(A63,Startlist!B:E,3,FALSE))</f>
        <v>Kauri Päästel / Kauri Päästel</v>
      </c>
      <c r="K63" s="88"/>
    </row>
    <row r="64" spans="1:11" ht="12.75">
      <c r="A64" s="229">
        <v>69</v>
      </c>
      <c r="B64" s="225">
        <v>10</v>
      </c>
      <c r="C64" s="225"/>
      <c r="D64" s="225"/>
      <c r="E64" s="225"/>
      <c r="F64" s="225"/>
      <c r="G64" s="226" t="s">
        <v>2718</v>
      </c>
      <c r="H64" s="227" t="s">
        <v>2719</v>
      </c>
      <c r="I64" s="93" t="str">
        <f>IF(A64="","",VLOOKUP(A64,Startlist!B:E,3,FALSE)&amp;" / "&amp;VLOOKUP(A64,Startlist!B:E,3,FALSE))</f>
        <v>Ken Liivrand / Ken Liivrand</v>
      </c>
      <c r="K64" s="88"/>
    </row>
    <row r="65" spans="1:11" ht="12.75">
      <c r="A65" s="229">
        <v>71</v>
      </c>
      <c r="B65" s="225">
        <v>10</v>
      </c>
      <c r="C65" s="225"/>
      <c r="D65" s="225"/>
      <c r="E65" s="225"/>
      <c r="F65" s="225"/>
      <c r="G65" s="226" t="s">
        <v>2718</v>
      </c>
      <c r="H65" s="227" t="s">
        <v>2719</v>
      </c>
      <c r="I65" s="93" t="str">
        <f>IF(A65="","",VLOOKUP(A65,Startlist!B:E,3,FALSE)&amp;" / "&amp;VLOOKUP(A65,Startlist!B:E,3,FALSE))</f>
        <v>Martin Jaanus / Martin Jaanus</v>
      </c>
      <c r="K65" s="88"/>
    </row>
    <row r="66" spans="1:11" ht="12.75">
      <c r="A66" s="229">
        <v>81</v>
      </c>
      <c r="B66" s="225">
        <v>10</v>
      </c>
      <c r="C66" s="225"/>
      <c r="D66" s="225"/>
      <c r="E66" s="225"/>
      <c r="F66" s="225"/>
      <c r="G66" s="226" t="s">
        <v>2718</v>
      </c>
      <c r="H66" s="227" t="s">
        <v>2719</v>
      </c>
      <c r="I66" s="93" t="str">
        <f>IF(A66="","",VLOOKUP(A66,Startlist!B:E,3,FALSE)&amp;" / "&amp;VLOOKUP(A66,Startlist!B:E,3,FALSE))</f>
        <v>Harold Vilson / Harold Vilson</v>
      </c>
      <c r="K66" s="88"/>
    </row>
    <row r="67" spans="1:11" ht="12.75">
      <c r="A67" s="229">
        <v>22</v>
      </c>
      <c r="B67" s="225">
        <v>10</v>
      </c>
      <c r="C67" s="225"/>
      <c r="D67" s="225"/>
      <c r="E67" s="225"/>
      <c r="F67" s="225"/>
      <c r="G67" s="226" t="s">
        <v>2718</v>
      </c>
      <c r="H67" s="227" t="s">
        <v>2719</v>
      </c>
      <c r="I67" s="93" t="str">
        <f>IF(A67="","",VLOOKUP(A67,Startlist!B:E,3,FALSE)&amp;" / "&amp;VLOOKUP(A67,Startlist!B:E,3,FALSE))</f>
        <v>Martaliisa Meindorf / Martaliisa Meindorf</v>
      </c>
      <c r="K67" s="88"/>
    </row>
    <row r="68" spans="1:11" ht="12.75">
      <c r="A68" s="229">
        <v>40</v>
      </c>
      <c r="B68" s="225">
        <v>10</v>
      </c>
      <c r="C68" s="225"/>
      <c r="D68" s="225"/>
      <c r="E68" s="225"/>
      <c r="F68" s="225"/>
      <c r="G68" s="226" t="s">
        <v>2718</v>
      </c>
      <c r="H68" s="227" t="s">
        <v>2719</v>
      </c>
      <c r="I68" s="93" t="str">
        <f>IF(A68="","",VLOOKUP(A68,Startlist!B:E,3,FALSE)&amp;" / "&amp;VLOOKUP(A68,Startlist!B:E,3,FALSE))</f>
        <v>Martin Kutser / Martin Kutser</v>
      </c>
      <c r="K68" s="88"/>
    </row>
    <row r="69" spans="1:11" ht="12.75">
      <c r="A69" s="229">
        <v>49</v>
      </c>
      <c r="B69" s="225">
        <v>10</v>
      </c>
      <c r="C69" s="225"/>
      <c r="D69" s="225"/>
      <c r="E69" s="225"/>
      <c r="F69" s="225"/>
      <c r="G69" s="226" t="s">
        <v>2718</v>
      </c>
      <c r="H69" s="227" t="s">
        <v>2719</v>
      </c>
      <c r="I69" s="93" t="str">
        <f>IF(A69="","",VLOOKUP(A69,Startlist!B:E,3,FALSE)&amp;" / "&amp;VLOOKUP(A69,Startlist!B:E,3,FALSE))</f>
        <v>Elvis Leinberg / Elvis Leinberg</v>
      </c>
      <c r="K69" s="88"/>
    </row>
    <row r="70" spans="1:11" ht="12.75">
      <c r="A70" s="229">
        <v>58</v>
      </c>
      <c r="B70" s="225">
        <v>10</v>
      </c>
      <c r="C70" s="225"/>
      <c r="D70" s="225"/>
      <c r="E70" s="225"/>
      <c r="F70" s="225"/>
      <c r="G70" s="226" t="s">
        <v>2718</v>
      </c>
      <c r="H70" s="227" t="s">
        <v>2719</v>
      </c>
      <c r="I70" s="93" t="str">
        <f>IF(A70="","",VLOOKUP(A70,Startlist!B:E,3,FALSE)&amp;" / "&amp;VLOOKUP(A70,Startlist!B:E,3,FALSE))</f>
        <v>Marek Tammoja / Marek Tammoja</v>
      </c>
      <c r="K70" s="88"/>
    </row>
    <row r="71" spans="1:11" ht="12.75">
      <c r="A71" s="229">
        <v>98</v>
      </c>
      <c r="B71" s="225">
        <v>10</v>
      </c>
      <c r="C71" s="225"/>
      <c r="D71" s="225"/>
      <c r="E71" s="225"/>
      <c r="F71" s="225"/>
      <c r="G71" s="226" t="s">
        <v>2718</v>
      </c>
      <c r="H71" s="227" t="s">
        <v>2719</v>
      </c>
      <c r="I71" s="93" t="str">
        <f>IF(A71="","",VLOOKUP(A71,Startlist!B:E,3,FALSE)&amp;" / "&amp;VLOOKUP(A71,Startlist!B:E,3,FALSE))</f>
        <v>Aira Lepp / Aira Lepp</v>
      </c>
      <c r="K71" s="88"/>
    </row>
    <row r="72" spans="1:11" ht="12.75">
      <c r="A72" s="229">
        <v>130</v>
      </c>
      <c r="B72" s="225">
        <v>10</v>
      </c>
      <c r="C72" s="225"/>
      <c r="D72" s="225"/>
      <c r="E72" s="225"/>
      <c r="F72" s="225"/>
      <c r="G72" s="226" t="s">
        <v>2718</v>
      </c>
      <c r="H72" s="227" t="s">
        <v>2719</v>
      </c>
      <c r="I72" s="93" t="str">
        <f>IF(A72="","",VLOOKUP(A72,Startlist!B:E,3,FALSE)&amp;" / "&amp;VLOOKUP(A72,Startlist!B:E,3,FALSE))</f>
        <v>Siim Reede / Siim Reede</v>
      </c>
      <c r="K72" s="88"/>
    </row>
    <row r="73" spans="1:11" ht="12.75">
      <c r="A73" s="229">
        <v>1</v>
      </c>
      <c r="B73" s="225">
        <v>10</v>
      </c>
      <c r="C73" s="225"/>
      <c r="D73" s="225"/>
      <c r="E73" s="225"/>
      <c r="F73" s="225"/>
      <c r="G73" s="226" t="s">
        <v>2718</v>
      </c>
      <c r="H73" s="227" t="s">
        <v>2719</v>
      </c>
      <c r="I73" s="93" t="str">
        <f>IF(A73="","",VLOOKUP(A73,Startlist!B:E,3,FALSE)&amp;" / "&amp;VLOOKUP(A73,Startlist!B:E,3,FALSE))</f>
        <v>Robin Roose / Robin Roose</v>
      </c>
      <c r="K73" s="88"/>
    </row>
    <row r="74" spans="1:11" ht="12.75">
      <c r="A74" s="229">
        <v>9</v>
      </c>
      <c r="B74" s="225">
        <v>10</v>
      </c>
      <c r="C74" s="225"/>
      <c r="D74" s="225"/>
      <c r="E74" s="225"/>
      <c r="F74" s="225"/>
      <c r="G74" s="226" t="s">
        <v>2718</v>
      </c>
      <c r="H74" s="227" t="s">
        <v>2719</v>
      </c>
      <c r="I74" s="93" t="str">
        <f>IF(A74="","",VLOOKUP(A74,Startlist!B:E,3,FALSE)&amp;" / "&amp;VLOOKUP(A74,Startlist!B:E,3,FALSE))</f>
        <v>Sander Mõik / Sander Mõik</v>
      </c>
      <c r="K74" s="88"/>
    </row>
    <row r="75" spans="1:11" ht="12.75">
      <c r="A75" s="229">
        <v>11</v>
      </c>
      <c r="B75" s="225">
        <v>10</v>
      </c>
      <c r="C75" s="225"/>
      <c r="D75" s="225"/>
      <c r="E75" s="225"/>
      <c r="F75" s="225"/>
      <c r="G75" s="226" t="s">
        <v>2718</v>
      </c>
      <c r="H75" s="227" t="s">
        <v>2719</v>
      </c>
      <c r="I75" s="93" t="str">
        <f>IF(A75="","",VLOOKUP(A75,Startlist!B:E,3,FALSE)&amp;" / "&amp;VLOOKUP(A75,Startlist!B:E,3,FALSE))</f>
        <v>Taavi Metsmaa / Taavi Metsmaa</v>
      </c>
      <c r="K75" s="88"/>
    </row>
    <row r="76" spans="1:11" ht="12.75">
      <c r="A76" s="229">
        <v>12</v>
      </c>
      <c r="B76" s="225">
        <v>10</v>
      </c>
      <c r="C76" s="225"/>
      <c r="D76" s="225"/>
      <c r="E76" s="225"/>
      <c r="F76" s="225"/>
      <c r="G76" s="226" t="s">
        <v>2718</v>
      </c>
      <c r="H76" s="227" t="s">
        <v>2719</v>
      </c>
      <c r="I76" s="93" t="str">
        <f>IF(A76="","",VLOOKUP(A76,Startlist!B:E,3,FALSE)&amp;" / "&amp;VLOOKUP(A76,Startlist!B:E,3,FALSE))</f>
        <v>Martti Raudleht / Martti Raudleht</v>
      </c>
      <c r="K76" s="88"/>
    </row>
    <row r="77" spans="1:11" ht="12.75">
      <c r="A77" s="229">
        <v>17</v>
      </c>
      <c r="B77" s="225">
        <v>10</v>
      </c>
      <c r="C77" s="225"/>
      <c r="D77" s="225"/>
      <c r="E77" s="225"/>
      <c r="F77" s="225"/>
      <c r="G77" s="226" t="s">
        <v>2718</v>
      </c>
      <c r="H77" s="227" t="s">
        <v>2719</v>
      </c>
      <c r="I77" s="93" t="str">
        <f>IF(A77="","",VLOOKUP(A77,Startlist!B:E,3,FALSE)&amp;" / "&amp;VLOOKUP(A77,Startlist!B:E,3,FALSE))</f>
        <v>Sebastian Kupri / Sebastian Kupri</v>
      </c>
      <c r="K77" s="88"/>
    </row>
    <row r="78" spans="1:11" ht="12.75">
      <c r="A78" s="229">
        <v>24</v>
      </c>
      <c r="B78" s="225">
        <v>10</v>
      </c>
      <c r="C78" s="225"/>
      <c r="D78" s="225"/>
      <c r="E78" s="225"/>
      <c r="F78" s="225"/>
      <c r="G78" s="226" t="s">
        <v>2718</v>
      </c>
      <c r="H78" s="227" t="s">
        <v>2719</v>
      </c>
      <c r="I78" s="93" t="str">
        <f>IF(A78="","",VLOOKUP(A78,Startlist!B:E,3,FALSE)&amp;" / "&amp;VLOOKUP(A78,Startlist!B:E,3,FALSE))</f>
        <v>Mirek Matikainen / Mirek Matikainen</v>
      </c>
      <c r="K78" s="88"/>
    </row>
    <row r="79" spans="1:11" ht="12.75">
      <c r="A79" s="229">
        <v>29</v>
      </c>
      <c r="B79" s="225">
        <v>10</v>
      </c>
      <c r="C79" s="225"/>
      <c r="D79" s="225"/>
      <c r="E79" s="225"/>
      <c r="F79" s="225"/>
      <c r="G79" s="226" t="s">
        <v>2718</v>
      </c>
      <c r="H79" s="227" t="s">
        <v>2719</v>
      </c>
      <c r="I79" s="93" t="str">
        <f>IF(A79="","",VLOOKUP(A79,Startlist!B:E,3,FALSE)&amp;" / "&amp;VLOOKUP(A79,Startlist!B:E,3,FALSE))</f>
        <v>Romario Voksepp / Romario Voksepp</v>
      </c>
      <c r="K79" s="88"/>
    </row>
    <row r="80" spans="1:11" ht="12.75">
      <c r="A80" s="229">
        <v>36</v>
      </c>
      <c r="B80" s="225">
        <v>10</v>
      </c>
      <c r="C80" s="225"/>
      <c r="D80" s="225"/>
      <c r="E80" s="225"/>
      <c r="F80" s="225"/>
      <c r="G80" s="226" t="s">
        <v>2718</v>
      </c>
      <c r="H80" s="227" t="s">
        <v>2719</v>
      </c>
      <c r="I80" s="93" t="str">
        <f>IF(A80="","",VLOOKUP(A80,Startlist!B:E,3,FALSE)&amp;" / "&amp;VLOOKUP(A80,Startlist!B:E,3,FALSE))</f>
        <v>Kristian Hallikmägi / Kristian Hallikmägi</v>
      </c>
      <c r="K80" s="88"/>
    </row>
    <row r="81" spans="1:11" ht="12.75">
      <c r="A81" s="229">
        <v>45</v>
      </c>
      <c r="B81" s="225">
        <v>10</v>
      </c>
      <c r="C81" s="225"/>
      <c r="D81" s="225"/>
      <c r="E81" s="225"/>
      <c r="F81" s="225"/>
      <c r="G81" s="226" t="s">
        <v>2718</v>
      </c>
      <c r="H81" s="227" t="s">
        <v>2719</v>
      </c>
      <c r="I81" s="93" t="str">
        <f>IF(A81="","",VLOOKUP(A81,Startlist!B:E,3,FALSE)&amp;" / "&amp;VLOOKUP(A81,Startlist!B:E,3,FALSE))</f>
        <v>Alex Raadik / Alex Raadik</v>
      </c>
      <c r="K81" s="88"/>
    </row>
    <row r="82" spans="1:11" ht="12.75">
      <c r="A82" s="229">
        <v>68</v>
      </c>
      <c r="B82" s="225">
        <v>10</v>
      </c>
      <c r="C82" s="225"/>
      <c r="D82" s="225"/>
      <c r="E82" s="225"/>
      <c r="F82" s="225"/>
      <c r="G82" s="226" t="s">
        <v>2718</v>
      </c>
      <c r="H82" s="227" t="s">
        <v>2719</v>
      </c>
      <c r="I82" s="93" t="str">
        <f>IF(A82="","",VLOOKUP(A82,Startlist!B:E,3,FALSE)&amp;" / "&amp;VLOOKUP(A82,Startlist!B:E,3,FALSE))</f>
        <v>Raido Seppel / Raido Seppel</v>
      </c>
      <c r="K82" s="88"/>
    </row>
    <row r="83" spans="1:11" ht="12.75">
      <c r="A83" s="229">
        <v>71</v>
      </c>
      <c r="B83" s="225">
        <v>10</v>
      </c>
      <c r="C83" s="225"/>
      <c r="D83" s="225"/>
      <c r="E83" s="225"/>
      <c r="F83" s="225"/>
      <c r="G83" s="226" t="s">
        <v>2718</v>
      </c>
      <c r="H83" s="227" t="s">
        <v>2719</v>
      </c>
      <c r="I83" s="93" t="str">
        <f>IF(A83="","",VLOOKUP(A83,Startlist!B:E,3,FALSE)&amp;" / "&amp;VLOOKUP(A83,Startlist!B:E,3,FALSE))</f>
        <v>Martin Jaanus / Martin Jaanus</v>
      </c>
      <c r="K83" s="88"/>
    </row>
    <row r="84" spans="1:11" ht="12.75">
      <c r="A84" s="229">
        <v>79</v>
      </c>
      <c r="B84" s="225">
        <v>10</v>
      </c>
      <c r="C84" s="225"/>
      <c r="D84" s="225"/>
      <c r="E84" s="225"/>
      <c r="F84" s="225"/>
      <c r="G84" s="226" t="s">
        <v>2718</v>
      </c>
      <c r="H84" s="227" t="s">
        <v>2719</v>
      </c>
      <c r="I84" s="93" t="str">
        <f>IF(A84="","",VLOOKUP(A84,Startlist!B:E,3,FALSE)&amp;" / "&amp;VLOOKUP(A84,Startlist!B:E,3,FALSE))</f>
        <v>Karla Kirsch / Karla Kirsch</v>
      </c>
      <c r="K84" s="88"/>
    </row>
    <row r="85" spans="1:11" ht="12.75">
      <c r="A85" s="229">
        <v>81</v>
      </c>
      <c r="B85" s="225">
        <v>10</v>
      </c>
      <c r="C85" s="225"/>
      <c r="D85" s="225"/>
      <c r="E85" s="225"/>
      <c r="F85" s="225"/>
      <c r="G85" s="226" t="s">
        <v>2718</v>
      </c>
      <c r="H85" s="227" t="s">
        <v>2719</v>
      </c>
      <c r="I85" s="93" t="str">
        <f>IF(A85="","",VLOOKUP(A85,Startlist!B:E,3,FALSE)&amp;" / "&amp;VLOOKUP(A85,Startlist!B:E,3,FALSE))</f>
        <v>Harold Vilson / Harold Vilson</v>
      </c>
      <c r="K85" s="88"/>
    </row>
    <row r="86" spans="1:11" ht="12.75">
      <c r="A86" s="229">
        <v>83</v>
      </c>
      <c r="B86" s="225">
        <v>10</v>
      </c>
      <c r="C86" s="225"/>
      <c r="D86" s="225"/>
      <c r="E86" s="225"/>
      <c r="F86" s="225"/>
      <c r="G86" s="226" t="s">
        <v>2718</v>
      </c>
      <c r="H86" s="227" t="s">
        <v>2719</v>
      </c>
      <c r="I86" s="115" t="str">
        <f>IF(A86="","",VLOOKUP(A86,Startlist!B:E,3,FALSE)&amp;" / "&amp;VLOOKUP(A86,Startlist!B:E,3,FALSE))</f>
        <v>Jaak Riisberg / Jaak Riisberg</v>
      </c>
      <c r="J86" s="32"/>
      <c r="K86" s="88"/>
    </row>
    <row r="87" spans="1:11" ht="12.75">
      <c r="A87" s="229">
        <v>92</v>
      </c>
      <c r="B87" s="225">
        <v>10</v>
      </c>
      <c r="C87" s="225"/>
      <c r="D87" s="225"/>
      <c r="E87" s="225"/>
      <c r="F87" s="225"/>
      <c r="G87" s="226" t="s">
        <v>2718</v>
      </c>
      <c r="H87" s="227" t="s">
        <v>2719</v>
      </c>
      <c r="I87" s="115" t="str">
        <f>IF(A87="","",VLOOKUP(A87,Startlist!B:E,3,FALSE)&amp;" / "&amp;VLOOKUP(A87,Startlist!B:E,3,FALSE))</f>
        <v>Sulev Pärn / Sulev Pärn</v>
      </c>
      <c r="J87" s="32"/>
      <c r="K87" s="88"/>
    </row>
    <row r="88" spans="1:11" ht="12.75">
      <c r="A88" s="229">
        <v>93</v>
      </c>
      <c r="B88" s="225">
        <v>10</v>
      </c>
      <c r="C88" s="225"/>
      <c r="D88" s="225"/>
      <c r="E88" s="225"/>
      <c r="F88" s="225"/>
      <c r="G88" s="226" t="s">
        <v>2718</v>
      </c>
      <c r="H88" s="227" t="s">
        <v>2719</v>
      </c>
      <c r="I88" s="115" t="str">
        <f>IF(A88="","",VLOOKUP(A88,Startlist!B:E,3,FALSE)&amp;" / "&amp;VLOOKUP(A88,Startlist!B:E,3,FALSE))</f>
        <v>Kert Sang / Kert Sang</v>
      </c>
      <c r="J88" s="32"/>
      <c r="K88" s="88"/>
    </row>
    <row r="89" spans="1:11" ht="12.75">
      <c r="A89" s="229">
        <v>104</v>
      </c>
      <c r="B89" s="225">
        <v>10</v>
      </c>
      <c r="C89" s="225"/>
      <c r="D89" s="225"/>
      <c r="E89" s="225"/>
      <c r="F89" s="225"/>
      <c r="G89" s="226" t="s">
        <v>2718</v>
      </c>
      <c r="H89" s="227" t="s">
        <v>2719</v>
      </c>
      <c r="I89" s="115" t="str">
        <f>IF(A89="","",VLOOKUP(A89,Startlist!B:E,3,FALSE)&amp;" / "&amp;VLOOKUP(A89,Startlist!B:E,3,FALSE))</f>
        <v>Jarmo Lige / Jarmo Lige</v>
      </c>
      <c r="J89" s="32"/>
      <c r="K89" s="88"/>
    </row>
    <row r="90" spans="1:11" ht="12.75">
      <c r="A90" s="229">
        <v>115</v>
      </c>
      <c r="B90" s="225">
        <v>10</v>
      </c>
      <c r="C90" s="225"/>
      <c r="D90" s="225"/>
      <c r="E90" s="225"/>
      <c r="F90" s="225"/>
      <c r="G90" s="226" t="s">
        <v>2718</v>
      </c>
      <c r="H90" s="227" t="s">
        <v>2719</v>
      </c>
      <c r="I90" s="115" t="str">
        <f>IF(A90="","",VLOOKUP(A90,Startlist!B:E,3,FALSE)&amp;" / "&amp;VLOOKUP(A90,Startlist!B:E,3,FALSE))</f>
        <v>Janar Eelmaa / Janar Eelmaa</v>
      </c>
      <c r="J90" s="32"/>
      <c r="K90" s="88"/>
    </row>
    <row r="91" spans="1:11" ht="12.75">
      <c r="A91" s="229">
        <v>118</v>
      </c>
      <c r="B91" s="225">
        <v>10</v>
      </c>
      <c r="C91" s="225"/>
      <c r="D91" s="225"/>
      <c r="E91" s="225"/>
      <c r="F91" s="225"/>
      <c r="G91" s="226" t="s">
        <v>2718</v>
      </c>
      <c r="H91" s="227" t="s">
        <v>2719</v>
      </c>
      <c r="I91" s="115" t="str">
        <f>IF(A91="","",VLOOKUP(A91,Startlist!B:E,3,FALSE)&amp;" / "&amp;VLOOKUP(A91,Startlist!B:E,3,FALSE))</f>
        <v>Rain Laupa / Rain Laupa</v>
      </c>
      <c r="J91" s="32"/>
      <c r="K91" s="88"/>
    </row>
    <row r="92" spans="1:11" ht="12.75">
      <c r="A92" s="229">
        <v>123</v>
      </c>
      <c r="B92" s="225">
        <v>10</v>
      </c>
      <c r="C92" s="225"/>
      <c r="D92" s="225"/>
      <c r="E92" s="225"/>
      <c r="F92" s="225"/>
      <c r="G92" s="226" t="s">
        <v>2718</v>
      </c>
      <c r="H92" s="227" t="s">
        <v>2719</v>
      </c>
      <c r="I92" s="115" t="str">
        <f>IF(A92="","",VLOOKUP(A92,Startlist!B:E,3,FALSE)&amp;" / "&amp;VLOOKUP(A92,Startlist!B:E,3,FALSE))</f>
        <v>Eero Sillandi / Eero Sillandi</v>
      </c>
      <c r="J92" s="32"/>
      <c r="K92" s="88"/>
    </row>
    <row r="93" spans="1:11" ht="12.75">
      <c r="A93" s="229">
        <v>124</v>
      </c>
      <c r="B93" s="225">
        <v>10</v>
      </c>
      <c r="C93" s="225"/>
      <c r="D93" s="225"/>
      <c r="E93" s="225"/>
      <c r="F93" s="225"/>
      <c r="G93" s="226" t="s">
        <v>2718</v>
      </c>
      <c r="H93" s="227" t="s">
        <v>2719</v>
      </c>
      <c r="I93" s="115" t="str">
        <f>IF(A93="","",VLOOKUP(A93,Startlist!B:E,3,FALSE)&amp;" / "&amp;VLOOKUP(A93,Startlist!B:E,3,FALSE))</f>
        <v>Kaido Märss / Kaido Märss</v>
      </c>
      <c r="J93" s="32"/>
      <c r="K93" s="88"/>
    </row>
    <row r="94" spans="1:11" ht="12.75">
      <c r="A94" s="229">
        <v>126</v>
      </c>
      <c r="B94" s="225">
        <v>10</v>
      </c>
      <c r="C94" s="225"/>
      <c r="D94" s="225"/>
      <c r="E94" s="225"/>
      <c r="F94" s="225"/>
      <c r="G94" s="226" t="s">
        <v>2718</v>
      </c>
      <c r="H94" s="227" t="s">
        <v>2719</v>
      </c>
      <c r="I94" s="115" t="str">
        <f>IF(A94="","",VLOOKUP(A94,Startlist!B:E,3,FALSE)&amp;" / "&amp;VLOOKUP(A94,Startlist!B:E,3,FALSE))</f>
        <v>Arles Suuster / Arles Suuster</v>
      </c>
      <c r="J94" s="32"/>
      <c r="K94" s="88"/>
    </row>
    <row r="95" spans="1:11" ht="12.75">
      <c r="A95" s="229">
        <v>130</v>
      </c>
      <c r="B95" s="225">
        <v>10</v>
      </c>
      <c r="C95" s="225"/>
      <c r="D95" s="225"/>
      <c r="E95" s="225"/>
      <c r="F95" s="225"/>
      <c r="G95" s="226" t="s">
        <v>2718</v>
      </c>
      <c r="H95" s="227" t="s">
        <v>2719</v>
      </c>
      <c r="I95" s="115" t="str">
        <f>IF(A95="","",VLOOKUP(A95,Startlist!B:E,3,FALSE)&amp;" / "&amp;VLOOKUP(A95,Startlist!B:E,3,FALSE))</f>
        <v>Siim Reede / Siim Reede</v>
      </c>
      <c r="J95" s="32"/>
      <c r="K95" s="88"/>
    </row>
    <row r="96" spans="1:11" ht="12.75">
      <c r="A96" s="229">
        <v>131</v>
      </c>
      <c r="B96" s="225">
        <v>10</v>
      </c>
      <c r="C96" s="225"/>
      <c r="D96" s="225"/>
      <c r="E96" s="225"/>
      <c r="F96" s="225"/>
      <c r="G96" s="226" t="s">
        <v>2718</v>
      </c>
      <c r="H96" s="227" t="s">
        <v>2719</v>
      </c>
      <c r="I96" s="115" t="str">
        <f>IF(A96="","",VLOOKUP(A96,Startlist!B:E,3,FALSE)&amp;" / "&amp;VLOOKUP(A96,Startlist!B:E,3,FALSE))</f>
        <v>Morten Silt / Morten Silt</v>
      </c>
      <c r="J96" s="32"/>
      <c r="K96" s="88"/>
    </row>
    <row r="97" spans="1:11" ht="12.75">
      <c r="A97" s="229">
        <v>4</v>
      </c>
      <c r="B97" s="225">
        <v>10</v>
      </c>
      <c r="C97" s="225"/>
      <c r="D97" s="225"/>
      <c r="E97" s="225"/>
      <c r="F97" s="225"/>
      <c r="G97" s="226" t="s">
        <v>2718</v>
      </c>
      <c r="H97" s="227" t="s">
        <v>2719</v>
      </c>
      <c r="I97" s="115" t="str">
        <f>IF(A97="","",VLOOKUP(A97,Startlist!B:E,3,FALSE)&amp;" / "&amp;VLOOKUP(A97,Startlist!B:E,3,FALSE))</f>
        <v>Mairo Tiks / Mairo Tiks</v>
      </c>
      <c r="J97" s="32"/>
      <c r="K97" s="88"/>
    </row>
    <row r="98" spans="1:11" ht="12.75">
      <c r="A98" s="229">
        <v>98</v>
      </c>
      <c r="B98" s="225">
        <v>10</v>
      </c>
      <c r="C98" s="225"/>
      <c r="D98" s="225"/>
      <c r="E98" s="225"/>
      <c r="F98" s="225"/>
      <c r="G98" s="226" t="s">
        <v>2718</v>
      </c>
      <c r="H98" s="227" t="s">
        <v>2719</v>
      </c>
      <c r="I98" s="115" t="str">
        <f>IF(A98="","",VLOOKUP(A98,Startlist!B:E,3,FALSE)&amp;" / "&amp;VLOOKUP(A98,Startlist!B:E,3,FALSE))</f>
        <v>Aira Lepp / Aira Lepp</v>
      </c>
      <c r="J98" s="32"/>
      <c r="K98" s="88"/>
    </row>
    <row r="99" spans="1:11" ht="12.75">
      <c r="A99" s="229">
        <v>106</v>
      </c>
      <c r="B99" s="225">
        <v>10</v>
      </c>
      <c r="C99" s="225"/>
      <c r="D99" s="225"/>
      <c r="E99" s="225"/>
      <c r="F99" s="225"/>
      <c r="G99" s="226" t="s">
        <v>2718</v>
      </c>
      <c r="H99" s="227" t="s">
        <v>2719</v>
      </c>
      <c r="I99" s="115" t="str">
        <f>IF(A99="","",VLOOKUP(A99,Startlist!B:E,3,FALSE)&amp;" / "&amp;VLOOKUP(A99,Startlist!B:E,3,FALSE))</f>
        <v>Raido Värik / Raido Värik</v>
      </c>
      <c r="J99" s="32"/>
      <c r="K99" s="88"/>
    </row>
    <row r="100" spans="1:11" ht="12.75">
      <c r="A100" s="229">
        <v>141</v>
      </c>
      <c r="B100" s="225">
        <v>10</v>
      </c>
      <c r="C100" s="225"/>
      <c r="D100" s="225"/>
      <c r="E100" s="225"/>
      <c r="F100" s="225"/>
      <c r="G100" s="226" t="s">
        <v>2718</v>
      </c>
      <c r="H100" s="227" t="s">
        <v>2719</v>
      </c>
      <c r="I100" s="115" t="str">
        <f>IF(A100="","",VLOOKUP(A100,Startlist!B:E,3,FALSE)&amp;" / "&amp;VLOOKUP(A100,Startlist!B:E,3,FALSE))</f>
        <v>Mattias Kõrge / Mattias Kõrge</v>
      </c>
      <c r="J100" s="32"/>
      <c r="K100" s="88"/>
    </row>
    <row r="101" spans="1:11" ht="12.75">
      <c r="A101" s="229">
        <v>11</v>
      </c>
      <c r="B101" s="225">
        <v>10</v>
      </c>
      <c r="C101" s="225"/>
      <c r="D101" s="225"/>
      <c r="E101" s="225"/>
      <c r="F101" s="225"/>
      <c r="G101" s="226" t="s">
        <v>2718</v>
      </c>
      <c r="H101" s="227" t="s">
        <v>2719</v>
      </c>
      <c r="I101" s="115" t="str">
        <f>IF(A101="","",VLOOKUP(A101,Startlist!B:E,3,FALSE)&amp;" / "&amp;VLOOKUP(A101,Startlist!B:E,3,FALSE))</f>
        <v>Taavi Metsmaa / Taavi Metsmaa</v>
      </c>
      <c r="J101" s="32"/>
      <c r="K101" s="88"/>
    </row>
    <row r="102" spans="1:11" ht="12.75">
      <c r="A102" s="229">
        <v>14</v>
      </c>
      <c r="B102" s="225">
        <v>10</v>
      </c>
      <c r="C102" s="225"/>
      <c r="D102" s="225"/>
      <c r="E102" s="225"/>
      <c r="F102" s="225"/>
      <c r="G102" s="226" t="s">
        <v>2718</v>
      </c>
      <c r="H102" s="227" t="s">
        <v>2719</v>
      </c>
      <c r="I102" s="115" t="str">
        <f>IF(A102="","",VLOOKUP(A102,Startlist!B:E,3,FALSE)&amp;" / "&amp;VLOOKUP(A102,Startlist!B:E,3,FALSE))</f>
        <v>Joonas Vahtmäe / Joonas Vahtmäe</v>
      </c>
      <c r="J102" s="32"/>
      <c r="K102" s="88"/>
    </row>
    <row r="103" spans="1:11" ht="12.75">
      <c r="A103" s="229">
        <v>16</v>
      </c>
      <c r="B103" s="225">
        <v>10</v>
      </c>
      <c r="C103" s="225"/>
      <c r="D103" s="225"/>
      <c r="E103" s="225"/>
      <c r="F103" s="225"/>
      <c r="G103" s="226" t="s">
        <v>2718</v>
      </c>
      <c r="H103" s="227" t="s">
        <v>2719</v>
      </c>
      <c r="I103" s="115" t="str">
        <f>IF(A103="","",VLOOKUP(A103,Startlist!B:E,3,FALSE)&amp;" / "&amp;VLOOKUP(A103,Startlist!B:E,3,FALSE))</f>
        <v>Marten Meindorf / Marten Meindorf</v>
      </c>
      <c r="J103" s="32"/>
      <c r="K103" s="88"/>
    </row>
    <row r="104" spans="1:11" ht="12.75">
      <c r="A104" s="229">
        <v>27</v>
      </c>
      <c r="B104" s="225">
        <v>10</v>
      </c>
      <c r="C104" s="225"/>
      <c r="D104" s="225"/>
      <c r="E104" s="225"/>
      <c r="F104" s="225"/>
      <c r="G104" s="226" t="s">
        <v>2718</v>
      </c>
      <c r="H104" s="227" t="s">
        <v>2719</v>
      </c>
      <c r="I104" s="115" t="str">
        <f>IF(A104="","",VLOOKUP(A104,Startlist!B:E,3,FALSE)&amp;" / "&amp;VLOOKUP(A104,Startlist!B:E,3,FALSE))</f>
        <v>Lukas Leivat / Lukas Leivat</v>
      </c>
      <c r="J104" s="32"/>
      <c r="K104" s="88"/>
    </row>
    <row r="105" spans="1:11" ht="12.75">
      <c r="A105" s="229">
        <v>92</v>
      </c>
      <c r="B105" s="225">
        <v>10</v>
      </c>
      <c r="C105" s="225"/>
      <c r="D105" s="225"/>
      <c r="E105" s="225"/>
      <c r="F105" s="225"/>
      <c r="G105" s="226" t="s">
        <v>2718</v>
      </c>
      <c r="H105" s="227" t="s">
        <v>2719</v>
      </c>
      <c r="I105" s="115" t="str">
        <f>IF(A105="","",VLOOKUP(A105,Startlist!B:E,3,FALSE)&amp;" / "&amp;VLOOKUP(A105,Startlist!B:E,3,FALSE))</f>
        <v>Sulev Pärn / Sulev Pärn</v>
      </c>
      <c r="J105" s="32"/>
      <c r="K105" s="88"/>
    </row>
    <row r="106" spans="1:11" ht="12.75">
      <c r="A106" s="229">
        <v>123</v>
      </c>
      <c r="B106" s="225">
        <v>10</v>
      </c>
      <c r="C106" s="225"/>
      <c r="D106" s="225"/>
      <c r="E106" s="225"/>
      <c r="F106" s="225"/>
      <c r="G106" s="226" t="s">
        <v>2718</v>
      </c>
      <c r="H106" s="227" t="s">
        <v>2719</v>
      </c>
      <c r="I106" s="115" t="str">
        <f>IF(A106="","",VLOOKUP(A106,Startlist!B:E,3,FALSE)&amp;" / "&amp;VLOOKUP(A106,Startlist!B:E,3,FALSE))</f>
        <v>Eero Sillandi / Eero Sillandi</v>
      </c>
      <c r="J106" s="32"/>
      <c r="K106" s="88"/>
    </row>
    <row r="107" spans="1:11" ht="12.75">
      <c r="A107" s="229">
        <v>70</v>
      </c>
      <c r="B107" s="225">
        <v>10</v>
      </c>
      <c r="C107" s="225"/>
      <c r="D107" s="225"/>
      <c r="E107" s="225"/>
      <c r="F107" s="225"/>
      <c r="G107" s="226" t="s">
        <v>2718</v>
      </c>
      <c r="H107" s="227" t="s">
        <v>2719</v>
      </c>
      <c r="I107" s="115" t="str">
        <f>IF(A107="","",VLOOKUP(A107,Startlist!B:E,3,FALSE)&amp;" / "&amp;VLOOKUP(A107,Startlist!B:E,3,FALSE))</f>
        <v>Jaanus Kadak / Jaanus Kadak</v>
      </c>
      <c r="J107" s="32"/>
      <c r="K107" s="88"/>
    </row>
    <row r="108" spans="1:11" ht="12.75">
      <c r="A108" s="229">
        <v>79</v>
      </c>
      <c r="B108" s="225">
        <v>10</v>
      </c>
      <c r="C108" s="225"/>
      <c r="D108" s="225"/>
      <c r="E108" s="225"/>
      <c r="F108" s="225"/>
      <c r="G108" s="226" t="s">
        <v>2718</v>
      </c>
      <c r="H108" s="227" t="s">
        <v>2719</v>
      </c>
      <c r="I108" s="115" t="str">
        <f>IF(A108="","",VLOOKUP(A108,Startlist!B:E,3,FALSE)&amp;" / "&amp;VLOOKUP(A108,Startlist!B:E,3,FALSE))</f>
        <v>Karla Kirsch / Karla Kirsch</v>
      </c>
      <c r="J108" s="32"/>
      <c r="K108" s="88"/>
    </row>
    <row r="109" spans="1:11" ht="12.75">
      <c r="A109" s="229">
        <v>113</v>
      </c>
      <c r="B109" s="225">
        <v>10</v>
      </c>
      <c r="C109" s="225"/>
      <c r="D109" s="225"/>
      <c r="E109" s="225"/>
      <c r="F109" s="225"/>
      <c r="G109" s="226" t="s">
        <v>2718</v>
      </c>
      <c r="H109" s="227" t="s">
        <v>2719</v>
      </c>
      <c r="I109" s="115" t="str">
        <f>IF(A109="","",VLOOKUP(A109,Startlist!B:E,3,FALSE)&amp;" / "&amp;VLOOKUP(A109,Startlist!B:E,3,FALSE))</f>
        <v>Kaido Märss / Kaido Märss</v>
      </c>
      <c r="J109" s="32"/>
      <c r="K109" s="88"/>
    </row>
    <row r="110" spans="1:11" ht="12.75">
      <c r="A110" s="229">
        <v>123</v>
      </c>
      <c r="B110" s="225">
        <v>10</v>
      </c>
      <c r="C110" s="225"/>
      <c r="D110" s="225"/>
      <c r="E110" s="225"/>
      <c r="F110" s="225"/>
      <c r="G110" s="226" t="s">
        <v>2718</v>
      </c>
      <c r="H110" s="227" t="s">
        <v>2719</v>
      </c>
      <c r="I110" s="115" t="str">
        <f>IF(A110="","",VLOOKUP(A110,Startlist!B:E,3,FALSE)&amp;" / "&amp;VLOOKUP(A110,Startlist!B:E,3,FALSE))</f>
        <v>Eero Sillandi / Eero Sillandi</v>
      </c>
      <c r="J110" s="32"/>
      <c r="K110" s="88"/>
    </row>
    <row r="111" spans="1:11" ht="12.75">
      <c r="A111" s="229">
        <v>130</v>
      </c>
      <c r="B111" s="225">
        <v>10</v>
      </c>
      <c r="C111" s="225"/>
      <c r="D111" s="225"/>
      <c r="E111" s="225"/>
      <c r="F111" s="225"/>
      <c r="G111" s="226" t="s">
        <v>2718</v>
      </c>
      <c r="H111" s="227" t="s">
        <v>2719</v>
      </c>
      <c r="I111" s="115" t="str">
        <f>IF(A111="","",VLOOKUP(A111,Startlist!B:E,3,FALSE)&amp;" / "&amp;VLOOKUP(A111,Startlist!B:E,3,FALSE))</f>
        <v>Siim Reede / Siim Reede</v>
      </c>
      <c r="J111" s="32"/>
      <c r="K111" s="88"/>
    </row>
    <row r="112" spans="1:11" ht="12.75">
      <c r="A112" s="229">
        <v>140</v>
      </c>
      <c r="B112" s="225">
        <v>10</v>
      </c>
      <c r="C112" s="225"/>
      <c r="D112" s="225"/>
      <c r="E112" s="225"/>
      <c r="F112" s="225"/>
      <c r="G112" s="226" t="s">
        <v>2718</v>
      </c>
      <c r="H112" s="227" t="s">
        <v>2719</v>
      </c>
      <c r="I112" s="115" t="str">
        <f>IF(A112="","",VLOOKUP(A112,Startlist!B:E,3,FALSE)&amp;" / "&amp;VLOOKUP(A112,Startlist!B:E,3,FALSE))</f>
        <v>Kristo Kruuser / Kristo Kruuser</v>
      </c>
      <c r="J112" s="32"/>
      <c r="K112" s="88"/>
    </row>
    <row r="113" spans="1:11" ht="12.75">
      <c r="A113" s="229">
        <v>11</v>
      </c>
      <c r="B113" s="225">
        <v>10</v>
      </c>
      <c r="C113" s="225"/>
      <c r="D113" s="225"/>
      <c r="E113" s="225"/>
      <c r="F113" s="225"/>
      <c r="G113" s="226" t="s">
        <v>2718</v>
      </c>
      <c r="H113" s="227" t="s">
        <v>2719</v>
      </c>
      <c r="I113" s="115" t="str">
        <f>IF(A113="","",VLOOKUP(A113,Startlist!B:E,3,FALSE)&amp;" / "&amp;VLOOKUP(A113,Startlist!B:E,3,FALSE))</f>
        <v>Taavi Metsmaa / Taavi Metsmaa</v>
      </c>
      <c r="J113" s="32"/>
      <c r="K113" s="88"/>
    </row>
    <row r="114" spans="1:11" ht="12.75">
      <c r="A114" s="229">
        <v>17</v>
      </c>
      <c r="B114" s="225">
        <v>10</v>
      </c>
      <c r="C114" s="225"/>
      <c r="D114" s="225"/>
      <c r="E114" s="225"/>
      <c r="F114" s="225"/>
      <c r="G114" s="226" t="s">
        <v>2718</v>
      </c>
      <c r="H114" s="227" t="s">
        <v>2720</v>
      </c>
      <c r="I114" s="115" t="str">
        <f>IF(A114="","",VLOOKUP(A114,Startlist!B:E,3,FALSE)&amp;" / "&amp;VLOOKUP(A114,Startlist!B:E,3,FALSE))</f>
        <v>Sebastian Kupri / Sebastian Kupri</v>
      </c>
      <c r="J114" s="32"/>
      <c r="K114" s="88"/>
    </row>
    <row r="115" spans="1:11" ht="12.75">
      <c r="A115" s="229">
        <v>6</v>
      </c>
      <c r="B115" s="225">
        <v>10</v>
      </c>
      <c r="C115" s="225"/>
      <c r="D115" s="225"/>
      <c r="E115" s="225"/>
      <c r="F115" s="225"/>
      <c r="G115" s="226" t="s">
        <v>2718</v>
      </c>
      <c r="H115" s="227" t="s">
        <v>2720</v>
      </c>
      <c r="I115" s="115" t="str">
        <f>IF(A115="","",VLOOKUP(A115,Startlist!B:E,3,FALSE)&amp;" / "&amp;VLOOKUP(A115,Startlist!B:E,3,FALSE))</f>
        <v>Trevon Aava / Trevon Aava</v>
      </c>
      <c r="J115" s="32"/>
      <c r="K115" s="88"/>
    </row>
    <row r="116" spans="1:11" ht="12.75">
      <c r="A116" s="229">
        <v>40</v>
      </c>
      <c r="B116" s="225">
        <v>10</v>
      </c>
      <c r="C116" s="225"/>
      <c r="D116" s="225"/>
      <c r="E116" s="225"/>
      <c r="F116" s="225"/>
      <c r="G116" s="226" t="s">
        <v>2718</v>
      </c>
      <c r="H116" s="227" t="s">
        <v>2720</v>
      </c>
      <c r="I116" s="115" t="str">
        <f>IF(A116="","",VLOOKUP(A116,Startlist!B:E,3,FALSE)&amp;" / "&amp;VLOOKUP(A116,Startlist!B:E,3,FALSE))</f>
        <v>Martin Kutser / Martin Kutser</v>
      </c>
      <c r="J116" s="32"/>
      <c r="K116" s="88"/>
    </row>
    <row r="117" spans="1:11" ht="12.75">
      <c r="A117" s="229">
        <v>65</v>
      </c>
      <c r="B117" s="225">
        <v>10</v>
      </c>
      <c r="C117" s="225"/>
      <c r="D117" s="225"/>
      <c r="E117" s="225"/>
      <c r="F117" s="225"/>
      <c r="G117" s="226" t="s">
        <v>2718</v>
      </c>
      <c r="H117" s="227" t="s">
        <v>2720</v>
      </c>
      <c r="I117" s="115" t="str">
        <f>IF(A117="","",VLOOKUP(A117,Startlist!B:E,3,FALSE)&amp;" / "&amp;VLOOKUP(A117,Startlist!B:E,3,FALSE))</f>
        <v>Meelis Lember / Meelis Lember</v>
      </c>
      <c r="J117" s="32"/>
      <c r="K117" s="88"/>
    </row>
    <row r="118" spans="1:11" ht="12.75">
      <c r="A118" s="229">
        <v>135</v>
      </c>
      <c r="B118" s="225">
        <v>10</v>
      </c>
      <c r="C118" s="225"/>
      <c r="D118" s="225"/>
      <c r="E118" s="225"/>
      <c r="F118" s="225"/>
      <c r="G118" s="226" t="s">
        <v>2718</v>
      </c>
      <c r="H118" s="227" t="s">
        <v>2720</v>
      </c>
      <c r="I118" s="115" t="str">
        <f>IF(A118="","",VLOOKUP(A118,Startlist!B:E,3,FALSE)&amp;" / "&amp;VLOOKUP(A118,Startlist!B:E,3,FALSE))</f>
        <v>Asko Meos / Asko Meos</v>
      </c>
      <c r="J118" s="32"/>
      <c r="K118" s="88"/>
    </row>
    <row r="119" spans="1:11" ht="12.75">
      <c r="A119" s="229">
        <v>22</v>
      </c>
      <c r="B119" s="225">
        <v>10</v>
      </c>
      <c r="C119" s="225"/>
      <c r="D119" s="225"/>
      <c r="E119" s="225"/>
      <c r="F119" s="225"/>
      <c r="G119" s="226" t="s">
        <v>2718</v>
      </c>
      <c r="H119" s="227" t="s">
        <v>2720</v>
      </c>
      <c r="I119" s="115" t="str">
        <f>IF(A119="","",VLOOKUP(A119,Startlist!B:E,3,FALSE)&amp;" / "&amp;VLOOKUP(A119,Startlist!B:E,3,FALSE))</f>
        <v>Martaliisa Meindorf / Martaliisa Meindorf</v>
      </c>
      <c r="J119" s="32"/>
      <c r="K119" s="88"/>
    </row>
    <row r="120" spans="1:11" ht="12.75">
      <c r="A120" s="229">
        <v>130</v>
      </c>
      <c r="B120" s="225">
        <v>10</v>
      </c>
      <c r="C120" s="225"/>
      <c r="D120" s="225"/>
      <c r="E120" s="225"/>
      <c r="F120" s="225"/>
      <c r="G120" s="226" t="s">
        <v>2718</v>
      </c>
      <c r="H120" s="227" t="s">
        <v>2720</v>
      </c>
      <c r="I120" s="115" t="str">
        <f>IF(A120="","",VLOOKUP(A120,Startlist!B:E,3,FALSE)&amp;" / "&amp;VLOOKUP(A120,Startlist!B:E,3,FALSE))</f>
        <v>Siim Reede / Siim Reede</v>
      </c>
      <c r="J120" s="32"/>
      <c r="K120" s="88"/>
    </row>
    <row r="121" spans="1:11" ht="12.75">
      <c r="A121" s="229">
        <v>4</v>
      </c>
      <c r="B121" s="225">
        <v>10</v>
      </c>
      <c r="C121" s="225"/>
      <c r="D121" s="225"/>
      <c r="E121" s="225"/>
      <c r="F121" s="225"/>
      <c r="G121" s="226" t="s">
        <v>2718</v>
      </c>
      <c r="H121" s="227" t="s">
        <v>2720</v>
      </c>
      <c r="I121" s="115" t="str">
        <f>IF(A121="","",VLOOKUP(A121,Startlist!B:E,3,FALSE)&amp;" / "&amp;VLOOKUP(A121,Startlist!B:E,3,FALSE))</f>
        <v>Mairo Tiks / Mairo Tiks</v>
      </c>
      <c r="J121" s="32"/>
      <c r="K121" s="88"/>
    </row>
    <row r="122" spans="1:11" ht="12.75">
      <c r="A122" s="229">
        <v>12</v>
      </c>
      <c r="B122" s="225">
        <v>10</v>
      </c>
      <c r="C122" s="225"/>
      <c r="D122" s="225"/>
      <c r="E122" s="225"/>
      <c r="F122" s="225"/>
      <c r="G122" s="226" t="s">
        <v>2718</v>
      </c>
      <c r="H122" s="227" t="s">
        <v>2720</v>
      </c>
      <c r="I122" s="115" t="str">
        <f>IF(A122="","",VLOOKUP(A122,Startlist!B:E,3,FALSE)&amp;" / "&amp;VLOOKUP(A122,Startlist!B:E,3,FALSE))</f>
        <v>Martti Raudleht / Martti Raudleht</v>
      </c>
      <c r="J122" s="32"/>
      <c r="K122" s="88"/>
    </row>
    <row r="123" spans="1:11" ht="12.75">
      <c r="A123" s="229">
        <v>104</v>
      </c>
      <c r="B123" s="225">
        <v>10</v>
      </c>
      <c r="C123" s="225"/>
      <c r="D123" s="225"/>
      <c r="E123" s="225"/>
      <c r="F123" s="225"/>
      <c r="G123" s="226" t="s">
        <v>2718</v>
      </c>
      <c r="H123" s="227" t="s">
        <v>2720</v>
      </c>
      <c r="I123" s="115" t="str">
        <f>IF(A123="","",VLOOKUP(A123,Startlist!B:E,3,FALSE)&amp;" / "&amp;VLOOKUP(A123,Startlist!B:E,3,FALSE))</f>
        <v>Jarmo Lige / Jarmo Lige</v>
      </c>
      <c r="J123" s="32"/>
      <c r="K123" s="88"/>
    </row>
    <row r="124" spans="1:11" ht="12.75">
      <c r="A124" s="229">
        <v>123</v>
      </c>
      <c r="B124" s="225">
        <v>10</v>
      </c>
      <c r="C124" s="225"/>
      <c r="D124" s="225"/>
      <c r="E124" s="225"/>
      <c r="F124" s="225"/>
      <c r="G124" s="226" t="s">
        <v>2718</v>
      </c>
      <c r="H124" s="227" t="s">
        <v>2720</v>
      </c>
      <c r="I124" s="115" t="str">
        <f>IF(A124="","",VLOOKUP(A124,Startlist!B:E,3,FALSE)&amp;" / "&amp;VLOOKUP(A124,Startlist!B:E,3,FALSE))</f>
        <v>Eero Sillandi / Eero Sillandi</v>
      </c>
      <c r="J124" s="32"/>
      <c r="K124" s="88"/>
    </row>
    <row r="125" spans="1:11" ht="13.5" thickBot="1">
      <c r="A125" s="247">
        <v>22</v>
      </c>
      <c r="B125" s="248">
        <v>10</v>
      </c>
      <c r="C125" s="248"/>
      <c r="D125" s="248"/>
      <c r="E125" s="248"/>
      <c r="F125" s="248"/>
      <c r="G125" s="249" t="s">
        <v>2718</v>
      </c>
      <c r="H125" s="250" t="s">
        <v>2720</v>
      </c>
      <c r="I125" s="115" t="str">
        <f>IF(A125="","",VLOOKUP(A125,Startlist!B:E,3,FALSE)&amp;" / "&amp;VLOOKUP(A125,Startlist!B:E,3,FALSE))</f>
        <v>Martaliisa Meindorf / Martaliisa Meindorf</v>
      </c>
      <c r="J125" s="32"/>
      <c r="K125" s="88"/>
    </row>
    <row r="126" spans="1:11" ht="12.75">
      <c r="A126" s="243">
        <v>26</v>
      </c>
      <c r="B126" s="225">
        <v>10</v>
      </c>
      <c r="C126" s="225"/>
      <c r="D126" s="225"/>
      <c r="E126" s="225"/>
      <c r="F126" s="225"/>
      <c r="G126" s="226" t="s">
        <v>2718</v>
      </c>
      <c r="H126" s="246" t="s">
        <v>2719</v>
      </c>
      <c r="I126" s="115" t="str">
        <f>IF(A126="","",VLOOKUP(A126,Startlist!B:E,3,FALSE)&amp;" / "&amp;VLOOKUP(A126,Startlist!B:E,3,FALSE))</f>
        <v>Henry Tegova / Henry Tegova</v>
      </c>
      <c r="J126" s="32"/>
      <c r="K126" s="88"/>
    </row>
    <row r="127" spans="1:11" ht="12.75">
      <c r="A127" s="229">
        <v>30</v>
      </c>
      <c r="B127" s="225">
        <v>10</v>
      </c>
      <c r="C127" s="225"/>
      <c r="D127" s="225"/>
      <c r="E127" s="225"/>
      <c r="F127" s="225"/>
      <c r="G127" s="226" t="s">
        <v>2718</v>
      </c>
      <c r="H127" s="246" t="s">
        <v>2719</v>
      </c>
      <c r="I127" s="115" t="str">
        <f>IF(A127="","",VLOOKUP(A127,Startlist!B:E,3,FALSE)&amp;" / "&amp;VLOOKUP(A127,Startlist!B:E,3,FALSE))</f>
        <v>Hanna Lisette Aabna / Hanna Lisette Aabna</v>
      </c>
      <c r="J127" s="32"/>
      <c r="K127" s="88"/>
    </row>
    <row r="128" spans="1:11" ht="12.75">
      <c r="A128" s="229">
        <v>31</v>
      </c>
      <c r="B128" s="225">
        <v>10</v>
      </c>
      <c r="C128" s="225"/>
      <c r="D128" s="225"/>
      <c r="E128" s="225"/>
      <c r="F128" s="225"/>
      <c r="G128" s="226" t="s">
        <v>2718</v>
      </c>
      <c r="H128" s="246" t="s">
        <v>2719</v>
      </c>
      <c r="I128" s="115" t="str">
        <f>IF(A128="","",VLOOKUP(A128,Startlist!B:E,3,FALSE)&amp;" / "&amp;VLOOKUP(A128,Startlist!B:E,3,FALSE))</f>
        <v>Esmar-Arnold Unt / Esmar-Arnold Unt</v>
      </c>
      <c r="J128" s="32"/>
      <c r="K128" s="88"/>
    </row>
    <row r="129" spans="1:11" ht="12.75">
      <c r="A129" s="229">
        <v>32</v>
      </c>
      <c r="B129" s="225">
        <v>10</v>
      </c>
      <c r="C129" s="225"/>
      <c r="D129" s="225"/>
      <c r="E129" s="225"/>
      <c r="F129" s="225"/>
      <c r="G129" s="226" t="s">
        <v>2718</v>
      </c>
      <c r="H129" s="246" t="s">
        <v>2719</v>
      </c>
      <c r="I129" s="115" t="str">
        <f>IF(A129="","",VLOOKUP(A129,Startlist!B:E,3,FALSE)&amp;" / "&amp;VLOOKUP(A129,Startlist!B:E,3,FALSE))</f>
        <v>Romet Klee / Romet Klee</v>
      </c>
      <c r="J129" s="32"/>
      <c r="K129" s="88"/>
    </row>
    <row r="130" spans="1:11" ht="12.75">
      <c r="A130" s="229">
        <v>43</v>
      </c>
      <c r="B130" s="225">
        <v>10</v>
      </c>
      <c r="C130" s="225"/>
      <c r="D130" s="225"/>
      <c r="E130" s="225"/>
      <c r="F130" s="225"/>
      <c r="G130" s="226" t="s">
        <v>2718</v>
      </c>
      <c r="H130" s="246" t="s">
        <v>2719</v>
      </c>
      <c r="I130" s="115" t="str">
        <f>IF(A130="","",VLOOKUP(A130,Startlist!B:E,3,FALSE)&amp;" / "&amp;VLOOKUP(A130,Startlist!B:E,3,FALSE))</f>
        <v>Kristo Kodas / Kristo Kodas</v>
      </c>
      <c r="J130" s="32"/>
      <c r="K130" s="88"/>
    </row>
    <row r="131" spans="1:11" ht="12.75">
      <c r="A131" s="229">
        <v>47</v>
      </c>
      <c r="B131" s="225">
        <v>10</v>
      </c>
      <c r="C131" s="225"/>
      <c r="D131" s="225"/>
      <c r="E131" s="225"/>
      <c r="F131" s="225"/>
      <c r="G131" s="226" t="s">
        <v>2718</v>
      </c>
      <c r="H131" s="246" t="s">
        <v>2719</v>
      </c>
      <c r="I131" s="115" t="str">
        <f>IF(A131="","",VLOOKUP(A131,Startlist!B:E,3,FALSE)&amp;" / "&amp;VLOOKUP(A131,Startlist!B:E,3,FALSE))</f>
        <v>Vahur Mäesalu / Vahur Mäesalu</v>
      </c>
      <c r="J131" s="32"/>
      <c r="K131" s="88"/>
    </row>
    <row r="132" spans="1:11" ht="12.75">
      <c r="A132" s="229">
        <v>49</v>
      </c>
      <c r="B132" s="225">
        <v>10</v>
      </c>
      <c r="C132" s="225"/>
      <c r="D132" s="225"/>
      <c r="E132" s="225"/>
      <c r="F132" s="225"/>
      <c r="G132" s="226" t="s">
        <v>2718</v>
      </c>
      <c r="H132" s="246" t="s">
        <v>2719</v>
      </c>
      <c r="I132" s="115" t="str">
        <f>IF(A132="","",VLOOKUP(A132,Startlist!B:E,3,FALSE)&amp;" / "&amp;VLOOKUP(A132,Startlist!B:E,3,FALSE))</f>
        <v>Elvis Leinberg / Elvis Leinberg</v>
      </c>
      <c r="J132" s="32"/>
      <c r="K132" s="88"/>
    </row>
    <row r="133" spans="1:11" ht="12.75">
      <c r="A133" s="242">
        <v>51</v>
      </c>
      <c r="B133" s="225">
        <v>10</v>
      </c>
      <c r="C133" s="225"/>
      <c r="D133" s="225"/>
      <c r="E133" s="225"/>
      <c r="F133" s="225"/>
      <c r="G133" s="226" t="s">
        <v>2718</v>
      </c>
      <c r="H133" s="246" t="s">
        <v>2719</v>
      </c>
      <c r="I133" s="115" t="str">
        <f>IF(A133="","",VLOOKUP(A133,Startlist!B:E,3,FALSE)&amp;" / "&amp;VLOOKUP(A133,Startlist!B:E,3,FALSE))</f>
        <v>Magnus Lepp / Magnus Lepp</v>
      </c>
      <c r="J133" s="32"/>
      <c r="K133" s="88"/>
    </row>
    <row r="134" spans="1:11" ht="12.75">
      <c r="A134" s="229">
        <v>55</v>
      </c>
      <c r="B134" s="225">
        <v>10</v>
      </c>
      <c r="C134" s="225"/>
      <c r="D134" s="225"/>
      <c r="E134" s="225"/>
      <c r="F134" s="225"/>
      <c r="G134" s="226" t="s">
        <v>2718</v>
      </c>
      <c r="H134" s="246" t="s">
        <v>2719</v>
      </c>
      <c r="I134" s="115" t="str">
        <f>IF(A134="","",VLOOKUP(A134,Startlist!B:E,3,FALSE)&amp;" / "&amp;VLOOKUP(A134,Startlist!B:E,3,FALSE))</f>
        <v>Mirek Matikainen / Mirek Matikainen</v>
      </c>
      <c r="J134" s="32"/>
      <c r="K134" s="88"/>
    </row>
    <row r="135" spans="1:11" ht="12.75">
      <c r="A135" s="229">
        <v>58</v>
      </c>
      <c r="B135" s="225">
        <v>10</v>
      </c>
      <c r="C135" s="225"/>
      <c r="D135" s="225"/>
      <c r="E135" s="225"/>
      <c r="F135" s="225"/>
      <c r="G135" s="226" t="s">
        <v>2718</v>
      </c>
      <c r="H135" s="246" t="s">
        <v>2719</v>
      </c>
      <c r="I135" s="115" t="str">
        <f>IF(A135="","",VLOOKUP(A135,Startlist!B:E,3,FALSE)&amp;" / "&amp;VLOOKUP(A135,Startlist!B:E,3,FALSE))</f>
        <v>Marek Tammoja / Marek Tammoja</v>
      </c>
      <c r="J135" s="32"/>
      <c r="K135" s="88"/>
    </row>
    <row r="136" spans="1:11" ht="12.75">
      <c r="A136" s="229">
        <v>61</v>
      </c>
      <c r="B136" s="225">
        <v>10</v>
      </c>
      <c r="C136" s="225"/>
      <c r="D136" s="225"/>
      <c r="E136" s="225"/>
      <c r="F136" s="225"/>
      <c r="G136" s="226" t="s">
        <v>2718</v>
      </c>
      <c r="H136" s="246" t="s">
        <v>2719</v>
      </c>
      <c r="I136" s="115" t="str">
        <f>IF(A136="","",VLOOKUP(A136,Startlist!B:E,3,FALSE)&amp;" / "&amp;VLOOKUP(A136,Startlist!B:E,3,FALSE))</f>
        <v>Hendrik Väli / Hendrik Väli</v>
      </c>
      <c r="J136" s="32"/>
      <c r="K136" s="88"/>
    </row>
    <row r="137" spans="1:11" ht="12.75">
      <c r="A137" s="229">
        <v>62</v>
      </c>
      <c r="B137" s="225">
        <v>10</v>
      </c>
      <c r="C137" s="225"/>
      <c r="D137" s="225"/>
      <c r="E137" s="225"/>
      <c r="F137" s="225"/>
      <c r="G137" s="226" t="s">
        <v>2718</v>
      </c>
      <c r="H137" s="246" t="s">
        <v>2719</v>
      </c>
      <c r="I137" s="115" t="str">
        <f>IF(A137="","",VLOOKUP(A137,Startlist!B:E,3,FALSE)&amp;" / "&amp;VLOOKUP(A137,Startlist!B:E,3,FALSE))</f>
        <v>Madis Laaser / Madis Laaser</v>
      </c>
      <c r="J137" s="32"/>
      <c r="K137" s="88"/>
    </row>
    <row r="138" spans="1:11" ht="12.75">
      <c r="A138" s="229">
        <v>68</v>
      </c>
      <c r="B138" s="225">
        <v>10</v>
      </c>
      <c r="C138" s="225"/>
      <c r="D138" s="225"/>
      <c r="E138" s="225"/>
      <c r="F138" s="225"/>
      <c r="G138" s="226" t="s">
        <v>2718</v>
      </c>
      <c r="H138" s="246" t="s">
        <v>2719</v>
      </c>
      <c r="I138" s="115" t="str">
        <f>IF(A138="","",VLOOKUP(A138,Startlist!B:E,3,FALSE)&amp;" / "&amp;VLOOKUP(A138,Startlist!B:E,3,FALSE))</f>
        <v>Raido Seppel / Raido Seppel</v>
      </c>
      <c r="J138" s="32"/>
      <c r="K138" s="88"/>
    </row>
    <row r="139" spans="1:11" ht="12.75">
      <c r="A139" s="229">
        <v>69</v>
      </c>
      <c r="B139" s="225">
        <v>10</v>
      </c>
      <c r="C139" s="225"/>
      <c r="D139" s="225"/>
      <c r="E139" s="225"/>
      <c r="F139" s="225"/>
      <c r="G139" s="226" t="s">
        <v>2718</v>
      </c>
      <c r="H139" s="246" t="s">
        <v>2719</v>
      </c>
      <c r="I139" s="115" t="str">
        <f>IF(A139="","",VLOOKUP(A139,Startlist!B:E,3,FALSE)&amp;" / "&amp;VLOOKUP(A139,Startlist!B:E,3,FALSE))</f>
        <v>Ken Liivrand / Ken Liivrand</v>
      </c>
      <c r="J139" s="32"/>
      <c r="K139" s="88"/>
    </row>
    <row r="140" spans="1:11" ht="12.75">
      <c r="A140" s="229">
        <v>70</v>
      </c>
      <c r="B140" s="225">
        <v>10</v>
      </c>
      <c r="C140" s="225"/>
      <c r="D140" s="225"/>
      <c r="E140" s="225"/>
      <c r="F140" s="225"/>
      <c r="G140" s="226" t="s">
        <v>2718</v>
      </c>
      <c r="H140" s="246" t="s">
        <v>2719</v>
      </c>
      <c r="I140" s="115" t="str">
        <f>IF(A140="","",VLOOKUP(A140,Startlist!B:E,3,FALSE)&amp;" / "&amp;VLOOKUP(A140,Startlist!B:E,3,FALSE))</f>
        <v>Jaanus Kadak / Jaanus Kadak</v>
      </c>
      <c r="J140" s="32"/>
      <c r="K140" s="88"/>
    </row>
    <row r="141" spans="1:11" ht="12.75">
      <c r="A141" s="229">
        <v>73</v>
      </c>
      <c r="B141" s="225">
        <v>10</v>
      </c>
      <c r="C141" s="225"/>
      <c r="D141" s="225"/>
      <c r="E141" s="225"/>
      <c r="F141" s="225"/>
      <c r="G141" s="226" t="s">
        <v>2718</v>
      </c>
      <c r="H141" s="246" t="s">
        <v>2719</v>
      </c>
      <c r="I141" s="115" t="str">
        <f>IF(A141="","",VLOOKUP(A141,Startlist!B:E,3,FALSE)&amp;" / "&amp;VLOOKUP(A141,Startlist!B:E,3,FALSE))</f>
        <v>Andre Juhe / Andre Juhe</v>
      </c>
      <c r="J141" s="32"/>
      <c r="K141" s="88"/>
    </row>
    <row r="142" spans="1:11" ht="12.75">
      <c r="A142" s="229">
        <v>75</v>
      </c>
      <c r="B142" s="225">
        <v>10</v>
      </c>
      <c r="C142" s="225"/>
      <c r="D142" s="225"/>
      <c r="E142" s="225"/>
      <c r="F142" s="225"/>
      <c r="G142" s="226" t="s">
        <v>2718</v>
      </c>
      <c r="H142" s="246" t="s">
        <v>2719</v>
      </c>
      <c r="I142" s="115" t="str">
        <f>IF(A142="","",VLOOKUP(A142,Startlist!B:E,3,FALSE)&amp;" / "&amp;VLOOKUP(A142,Startlist!B:E,3,FALSE))</f>
        <v>Ivar Burmeister / Ivar Burmeister</v>
      </c>
      <c r="J142" s="32"/>
      <c r="K142" s="88"/>
    </row>
    <row r="143" spans="1:11" ht="12.75">
      <c r="A143" s="229">
        <v>76</v>
      </c>
      <c r="B143" s="225">
        <v>10</v>
      </c>
      <c r="C143" s="225"/>
      <c r="D143" s="225"/>
      <c r="E143" s="225"/>
      <c r="F143" s="225"/>
      <c r="G143" s="226" t="s">
        <v>2718</v>
      </c>
      <c r="H143" s="246" t="s">
        <v>2719</v>
      </c>
      <c r="I143" s="115" t="str">
        <f>IF(A143="","",VLOOKUP(A143,Startlist!B:E,3,FALSE)&amp;" / "&amp;VLOOKUP(A143,Startlist!B:E,3,FALSE))</f>
        <v>Rainer Umbleja / Rainer Umbleja</v>
      </c>
      <c r="J143" s="32"/>
      <c r="K143" s="88"/>
    </row>
    <row r="144" spans="1:11" ht="12.75">
      <c r="A144" s="229">
        <v>78</v>
      </c>
      <c r="B144" s="225">
        <v>10</v>
      </c>
      <c r="C144" s="225"/>
      <c r="D144" s="225"/>
      <c r="E144" s="225"/>
      <c r="F144" s="225"/>
      <c r="G144" s="226" t="s">
        <v>2718</v>
      </c>
      <c r="H144" s="246" t="s">
        <v>2719</v>
      </c>
      <c r="I144" s="115" t="str">
        <f>IF(A144="","",VLOOKUP(A144,Startlist!B:E,3,FALSE)&amp;" / "&amp;VLOOKUP(A144,Startlist!B:E,3,FALSE))</f>
        <v>Kevin Ruddi / Kevin Ruddi</v>
      </c>
      <c r="J144" s="32"/>
      <c r="K144" s="88"/>
    </row>
    <row r="145" spans="1:11" ht="12.75">
      <c r="A145" s="229">
        <v>79</v>
      </c>
      <c r="B145" s="225">
        <v>10</v>
      </c>
      <c r="C145" s="225"/>
      <c r="D145" s="225"/>
      <c r="E145" s="225"/>
      <c r="F145" s="225"/>
      <c r="G145" s="226" t="s">
        <v>2718</v>
      </c>
      <c r="H145" s="246" t="s">
        <v>2719</v>
      </c>
      <c r="I145" s="115" t="str">
        <f>IF(A145="","",VLOOKUP(A145,Startlist!B:E,3,FALSE)&amp;" / "&amp;VLOOKUP(A145,Startlist!B:E,3,FALSE))</f>
        <v>Karla Kirsch / Karla Kirsch</v>
      </c>
      <c r="J145" s="32"/>
      <c r="K145" s="88"/>
    </row>
    <row r="146" spans="1:11" ht="12.75">
      <c r="A146" s="229">
        <v>84</v>
      </c>
      <c r="B146" s="225">
        <v>10</v>
      </c>
      <c r="C146" s="225"/>
      <c r="D146" s="225"/>
      <c r="E146" s="225"/>
      <c r="F146" s="225"/>
      <c r="G146" s="226" t="s">
        <v>2718</v>
      </c>
      <c r="H146" s="246" t="s">
        <v>2719</v>
      </c>
      <c r="I146" s="115" t="str">
        <f>IF(A146="","",VLOOKUP(A146,Startlist!B:E,3,FALSE)&amp;" / "&amp;VLOOKUP(A146,Startlist!B:E,3,FALSE))</f>
        <v>Sander Mihkels / Sander Mihkels</v>
      </c>
      <c r="J146" s="32"/>
      <c r="K146" s="88"/>
    </row>
    <row r="147" spans="1:11" ht="12.75">
      <c r="A147" s="229">
        <v>85</v>
      </c>
      <c r="B147" s="225">
        <v>10</v>
      </c>
      <c r="C147" s="225"/>
      <c r="D147" s="225"/>
      <c r="E147" s="225"/>
      <c r="F147" s="225"/>
      <c r="G147" s="226" t="s">
        <v>2718</v>
      </c>
      <c r="H147" s="246" t="s">
        <v>2719</v>
      </c>
      <c r="I147" s="115" t="str">
        <f>IF(A147="","",VLOOKUP(A147,Startlist!B:E,3,FALSE)&amp;" / "&amp;VLOOKUP(A147,Startlist!B:E,3,FALSE))</f>
        <v>Maria Roop / Maria Roop</v>
      </c>
      <c r="J147" s="32"/>
      <c r="K147" s="88"/>
    </row>
    <row r="148" spans="1:11" ht="12.75">
      <c r="A148" s="229">
        <v>95</v>
      </c>
      <c r="B148" s="225">
        <v>10</v>
      </c>
      <c r="C148" s="225"/>
      <c r="D148" s="225"/>
      <c r="E148" s="225"/>
      <c r="F148" s="225"/>
      <c r="G148" s="226" t="s">
        <v>2718</v>
      </c>
      <c r="H148" s="246" t="s">
        <v>2719</v>
      </c>
      <c r="I148" s="115" t="str">
        <f>IF(A148="","",VLOOKUP(A148,Startlist!B:E,3,FALSE)&amp;" / "&amp;VLOOKUP(A148,Startlist!B:E,3,FALSE))</f>
        <v>Mikk Saaron / Mikk Saaron</v>
      </c>
      <c r="J148" s="32"/>
      <c r="K148" s="88"/>
    </row>
    <row r="149" spans="1:11" ht="12.75">
      <c r="A149" s="229">
        <v>98</v>
      </c>
      <c r="B149" s="225">
        <v>10</v>
      </c>
      <c r="C149" s="225"/>
      <c r="D149" s="225"/>
      <c r="E149" s="225"/>
      <c r="F149" s="225"/>
      <c r="G149" s="226" t="s">
        <v>2718</v>
      </c>
      <c r="H149" s="246" t="s">
        <v>2719</v>
      </c>
      <c r="I149" s="115" t="str">
        <f>IF(A149="","",VLOOKUP(A149,Startlist!B:E,3,FALSE)&amp;" / "&amp;VLOOKUP(A149,Startlist!B:E,3,FALSE))</f>
        <v>Aira Lepp / Aira Lepp</v>
      </c>
      <c r="J149" s="32"/>
      <c r="K149" s="88"/>
    </row>
    <row r="150" spans="1:11" ht="12.75">
      <c r="A150" s="229">
        <v>102</v>
      </c>
      <c r="B150" s="225">
        <v>10</v>
      </c>
      <c r="C150" s="225"/>
      <c r="D150" s="225"/>
      <c r="E150" s="225"/>
      <c r="F150" s="225"/>
      <c r="G150" s="226" t="s">
        <v>2718</v>
      </c>
      <c r="H150" s="246" t="s">
        <v>2719</v>
      </c>
      <c r="I150" s="115" t="str">
        <f>IF(A150="","",VLOOKUP(A150,Startlist!B:E,3,FALSE)&amp;" / "&amp;VLOOKUP(A150,Startlist!B:E,3,FALSE))</f>
        <v>Gunnar Kuuba / Gunnar Kuuba</v>
      </c>
      <c r="J150" s="32"/>
      <c r="K150" s="88"/>
    </row>
    <row r="151" spans="1:11" ht="12.75">
      <c r="A151" s="229">
        <v>105</v>
      </c>
      <c r="B151" s="225">
        <v>10</v>
      </c>
      <c r="C151" s="225"/>
      <c r="D151" s="225"/>
      <c r="E151" s="225"/>
      <c r="F151" s="225"/>
      <c r="G151" s="226" t="s">
        <v>2718</v>
      </c>
      <c r="H151" s="246" t="s">
        <v>2719</v>
      </c>
      <c r="I151" s="115" t="str">
        <f>IF(A151="","",VLOOKUP(A151,Startlist!B:E,3,FALSE)&amp;" / "&amp;VLOOKUP(A151,Startlist!B:E,3,FALSE))</f>
        <v>Margus Raudsepp / Margus Raudsepp</v>
      </c>
      <c r="J151" s="32"/>
      <c r="K151" s="88"/>
    </row>
    <row r="152" spans="1:11" ht="12.75">
      <c r="A152" s="229">
        <v>106</v>
      </c>
      <c r="B152" s="225">
        <v>10</v>
      </c>
      <c r="C152" s="225"/>
      <c r="D152" s="225"/>
      <c r="E152" s="225"/>
      <c r="F152" s="225"/>
      <c r="G152" s="226" t="s">
        <v>2718</v>
      </c>
      <c r="H152" s="246" t="s">
        <v>2719</v>
      </c>
      <c r="I152" s="115" t="str">
        <f>IF(A152="","",VLOOKUP(A152,Startlist!B:E,3,FALSE)&amp;" / "&amp;VLOOKUP(A152,Startlist!B:E,3,FALSE))</f>
        <v>Raido Värik / Raido Värik</v>
      </c>
      <c r="J152" s="32"/>
      <c r="K152" s="88"/>
    </row>
    <row r="153" spans="1:11" ht="12.75">
      <c r="A153" s="229">
        <v>107</v>
      </c>
      <c r="B153" s="225">
        <v>10</v>
      </c>
      <c r="C153" s="225"/>
      <c r="D153" s="225"/>
      <c r="E153" s="225"/>
      <c r="F153" s="225"/>
      <c r="G153" s="226" t="s">
        <v>2718</v>
      </c>
      <c r="H153" s="246" t="s">
        <v>2719</v>
      </c>
      <c r="I153" s="115" t="str">
        <f>IF(A153="","",VLOOKUP(A153,Startlist!B:E,3,FALSE)&amp;" / "&amp;VLOOKUP(A153,Startlist!B:E,3,FALSE))</f>
        <v>Kaarel Lonks / Kaarel Lonks</v>
      </c>
      <c r="J153" s="32"/>
      <c r="K153" s="88"/>
    </row>
    <row r="154" spans="1:11" ht="12.75">
      <c r="A154" s="229">
        <v>109</v>
      </c>
      <c r="B154" s="225">
        <v>10</v>
      </c>
      <c r="C154" s="225"/>
      <c r="D154" s="225"/>
      <c r="E154" s="225"/>
      <c r="F154" s="225"/>
      <c r="G154" s="226" t="s">
        <v>2718</v>
      </c>
      <c r="H154" s="246" t="s">
        <v>2719</v>
      </c>
      <c r="I154" s="115" t="str">
        <f>IF(A154="","",VLOOKUP(A154,Startlist!B:E,3,FALSE)&amp;" / "&amp;VLOOKUP(A154,Startlist!B:E,3,FALSE))</f>
        <v>Ruslan Pleshanov / Ruslan Pleshanov</v>
      </c>
      <c r="J154" s="32"/>
      <c r="K154" s="88"/>
    </row>
    <row r="155" spans="1:11" ht="12" customHeight="1">
      <c r="A155" s="229">
        <v>110</v>
      </c>
      <c r="B155" s="225">
        <v>10</v>
      </c>
      <c r="C155" s="225"/>
      <c r="D155" s="225"/>
      <c r="E155" s="225"/>
      <c r="F155" s="225"/>
      <c r="G155" s="226" t="s">
        <v>2718</v>
      </c>
      <c r="H155" s="246" t="s">
        <v>2719</v>
      </c>
      <c r="I155" s="115" t="str">
        <f>IF(A155="","",VLOOKUP(A155,Startlist!B:E,3,FALSE)&amp;" / "&amp;VLOOKUP(A155,Startlist!B:E,3,FALSE))</f>
        <v>Romet Liiv / Romet Liiv</v>
      </c>
      <c r="J155" s="32"/>
      <c r="K155" s="88"/>
    </row>
    <row r="156" spans="1:11" ht="12.75">
      <c r="A156" s="229">
        <v>112</v>
      </c>
      <c r="B156" s="225">
        <v>10</v>
      </c>
      <c r="C156" s="225"/>
      <c r="D156" s="225"/>
      <c r="E156" s="225"/>
      <c r="F156" s="225"/>
      <c r="G156" s="226" t="s">
        <v>2718</v>
      </c>
      <c r="H156" s="246" t="s">
        <v>2719</v>
      </c>
      <c r="I156" s="115" t="str">
        <f>IF(A156="","",VLOOKUP(A156,Startlist!B:E,3,FALSE)&amp;" / "&amp;VLOOKUP(A156,Startlist!B:E,3,FALSE))</f>
        <v>Indrek Mäestu / Indrek Mäestu</v>
      </c>
      <c r="J156" s="32"/>
      <c r="K156" s="88"/>
    </row>
    <row r="157" spans="1:11" ht="12.75">
      <c r="A157" s="229">
        <v>117</v>
      </c>
      <c r="B157" s="225">
        <v>10</v>
      </c>
      <c r="C157" s="225"/>
      <c r="D157" s="225"/>
      <c r="E157" s="225"/>
      <c r="F157" s="225"/>
      <c r="G157" s="226" t="s">
        <v>2718</v>
      </c>
      <c r="H157" s="246" t="s">
        <v>2719</v>
      </c>
      <c r="I157" s="115" t="str">
        <f>IF(A157="","",VLOOKUP(A157,Startlist!B:E,3,FALSE)&amp;" / "&amp;VLOOKUP(A157,Startlist!B:E,3,FALSE))</f>
        <v>Kristo Vahter / Kristo Vahter</v>
      </c>
      <c r="J157" s="32"/>
      <c r="K157" s="88"/>
    </row>
    <row r="158" spans="1:11" ht="12.75">
      <c r="A158" s="229">
        <v>119</v>
      </c>
      <c r="B158" s="225">
        <v>10</v>
      </c>
      <c r="C158" s="225"/>
      <c r="D158" s="225"/>
      <c r="E158" s="225"/>
      <c r="F158" s="225"/>
      <c r="G158" s="226" t="s">
        <v>2718</v>
      </c>
      <c r="H158" s="246" t="s">
        <v>2719</v>
      </c>
      <c r="I158" s="115" t="str">
        <f>IF(A158="","",VLOOKUP(A158,Startlist!B:E,3,FALSE)&amp;" / "&amp;VLOOKUP(A158,Startlist!B:E,3,FALSE))</f>
        <v>Kalju Kallasmaa / Kalju Kallasmaa</v>
      </c>
      <c r="J158" s="32"/>
      <c r="K158" s="88"/>
    </row>
    <row r="159" spans="1:11" ht="12.75">
      <c r="A159" s="229">
        <v>121</v>
      </c>
      <c r="B159" s="225">
        <v>10</v>
      </c>
      <c r="C159" s="225"/>
      <c r="D159" s="225"/>
      <c r="E159" s="225"/>
      <c r="F159" s="225"/>
      <c r="G159" s="226" t="s">
        <v>2718</v>
      </c>
      <c r="H159" s="246" t="s">
        <v>2719</v>
      </c>
      <c r="I159" s="115" t="str">
        <f>IF(A159="","",VLOOKUP(A159,Startlist!B:E,3,FALSE)&amp;" / "&amp;VLOOKUP(A159,Startlist!B:E,3,FALSE))</f>
        <v>Kärolis Kungla / Kärolis Kungla</v>
      </c>
      <c r="J159" s="32"/>
      <c r="K159" s="88"/>
    </row>
    <row r="160" spans="1:11" ht="12.75">
      <c r="A160" s="229">
        <v>127</v>
      </c>
      <c r="B160" s="225">
        <v>10</v>
      </c>
      <c r="C160" s="225"/>
      <c r="D160" s="225"/>
      <c r="E160" s="225"/>
      <c r="F160" s="225"/>
      <c r="G160" s="226" t="s">
        <v>2718</v>
      </c>
      <c r="H160" s="246" t="s">
        <v>2719</v>
      </c>
      <c r="I160" s="115" t="str">
        <f>IF(A160="","",VLOOKUP(A160,Startlist!B:E,3,FALSE)&amp;" / "&amp;VLOOKUP(A160,Startlist!B:E,3,FALSE))</f>
        <v>Heikko Tiits / Heikko Tiits</v>
      </c>
      <c r="J160" s="32"/>
      <c r="K160" s="88"/>
    </row>
    <row r="161" spans="1:11" ht="12.75">
      <c r="A161" s="229">
        <v>128</v>
      </c>
      <c r="B161" s="225">
        <v>10</v>
      </c>
      <c r="C161" s="225"/>
      <c r="D161" s="225"/>
      <c r="E161" s="225"/>
      <c r="F161" s="225"/>
      <c r="G161" s="226" t="s">
        <v>2718</v>
      </c>
      <c r="H161" s="246" t="s">
        <v>2719</v>
      </c>
      <c r="I161" s="115" t="str">
        <f>IF(A161="","",VLOOKUP(A161,Startlist!B:E,3,FALSE)&amp;" / "&amp;VLOOKUP(A161,Startlist!B:E,3,FALSE))</f>
        <v>Karl-Erik Hermann / Karl-Erik Hermann</v>
      </c>
      <c r="J161" s="32"/>
      <c r="K161" s="88"/>
    </row>
    <row r="162" spans="1:11" ht="12.75">
      <c r="A162" s="229">
        <v>130</v>
      </c>
      <c r="B162" s="225">
        <v>10</v>
      </c>
      <c r="C162" s="225"/>
      <c r="D162" s="225"/>
      <c r="E162" s="225"/>
      <c r="F162" s="225"/>
      <c r="G162" s="226" t="s">
        <v>2718</v>
      </c>
      <c r="H162" s="246" t="s">
        <v>2719</v>
      </c>
      <c r="I162" s="115" t="str">
        <f>IF(A162="","",VLOOKUP(A162,Startlist!B:E,3,FALSE)&amp;" / "&amp;VLOOKUP(A162,Startlist!B:E,3,FALSE))</f>
        <v>Siim Reede / Siim Reede</v>
      </c>
      <c r="J162" s="32"/>
      <c r="K162" s="88"/>
    </row>
    <row r="163" spans="1:11" ht="12.75">
      <c r="A163" s="229">
        <v>132</v>
      </c>
      <c r="B163" s="225">
        <v>10</v>
      </c>
      <c r="C163" s="225"/>
      <c r="D163" s="225"/>
      <c r="E163" s="225"/>
      <c r="F163" s="225"/>
      <c r="G163" s="226" t="s">
        <v>2718</v>
      </c>
      <c r="H163" s="246" t="s">
        <v>2719</v>
      </c>
      <c r="I163" s="115" t="str">
        <f>IF(A163="","",VLOOKUP(A163,Startlist!B:E,3,FALSE)&amp;" / "&amp;VLOOKUP(A163,Startlist!B:E,3,FALSE))</f>
        <v>Meelis Hõim / Meelis Hõim</v>
      </c>
      <c r="J163" s="32"/>
      <c r="K163" s="88"/>
    </row>
    <row r="164" spans="1:11" ht="12.75">
      <c r="A164" s="229">
        <v>133</v>
      </c>
      <c r="B164" s="225">
        <v>10</v>
      </c>
      <c r="C164" s="225"/>
      <c r="D164" s="225"/>
      <c r="E164" s="225"/>
      <c r="F164" s="225"/>
      <c r="G164" s="226" t="s">
        <v>2718</v>
      </c>
      <c r="H164" s="246" t="s">
        <v>2719</v>
      </c>
      <c r="I164" s="115" t="str">
        <f>IF(A164="","",VLOOKUP(A164,Startlist!B:E,3,FALSE)&amp;" / "&amp;VLOOKUP(A164,Startlist!B:E,3,FALSE))</f>
        <v>Priit Puskar / Priit Puskar</v>
      </c>
      <c r="J164" s="32"/>
      <c r="K164" s="88"/>
    </row>
    <row r="165" spans="1:11" ht="12.75">
      <c r="A165" s="229">
        <v>134</v>
      </c>
      <c r="B165" s="225">
        <v>10</v>
      </c>
      <c r="C165" s="225"/>
      <c r="D165" s="225"/>
      <c r="E165" s="225"/>
      <c r="F165" s="225"/>
      <c r="G165" s="226" t="s">
        <v>2718</v>
      </c>
      <c r="H165" s="246" t="s">
        <v>2719</v>
      </c>
      <c r="I165" s="115" t="str">
        <f>IF(A165="","",VLOOKUP(A165,Startlist!B:E,3,FALSE)&amp;" / "&amp;VLOOKUP(A165,Startlist!B:E,3,FALSE))</f>
        <v>Janar Kleitsman / Janar Kleitsman</v>
      </c>
      <c r="J165" s="32"/>
      <c r="K165" s="88"/>
    </row>
    <row r="166" spans="1:11" ht="12.75">
      <c r="A166" s="229">
        <v>136</v>
      </c>
      <c r="B166" s="225">
        <v>10</v>
      </c>
      <c r="C166" s="225"/>
      <c r="D166" s="225"/>
      <c r="E166" s="225"/>
      <c r="F166" s="225"/>
      <c r="G166" s="226" t="s">
        <v>2718</v>
      </c>
      <c r="H166" s="246" t="s">
        <v>2719</v>
      </c>
      <c r="I166" s="115" t="str">
        <f>IF(A166="","",VLOOKUP(A166,Startlist!B:E,3,FALSE)&amp;" / "&amp;VLOOKUP(A166,Startlist!B:E,3,FALSE))</f>
        <v>Marko Kukushkin / Marko Kukushkin</v>
      </c>
      <c r="J166" s="32"/>
      <c r="K166" s="88"/>
    </row>
    <row r="167" spans="1:11" ht="12.75">
      <c r="A167" s="229">
        <v>135</v>
      </c>
      <c r="B167" s="225">
        <v>10</v>
      </c>
      <c r="C167" s="225"/>
      <c r="D167" s="225"/>
      <c r="E167" s="225"/>
      <c r="F167" s="225"/>
      <c r="G167" s="226" t="s">
        <v>2718</v>
      </c>
      <c r="H167" s="246" t="s">
        <v>2719</v>
      </c>
      <c r="I167" s="115" t="str">
        <f>IF(A167="","",VLOOKUP(A167,Startlist!B:E,3,FALSE)&amp;" / "&amp;VLOOKUP(A167,Startlist!B:E,3,FALSE))</f>
        <v>Asko Meos / Asko Meos</v>
      </c>
      <c r="J167" s="32"/>
      <c r="K167" s="88"/>
    </row>
    <row r="168" spans="1:11" ht="13.5" thickBot="1">
      <c r="A168" s="247">
        <v>4</v>
      </c>
      <c r="B168" s="248">
        <v>10</v>
      </c>
      <c r="C168" s="248"/>
      <c r="D168" s="248"/>
      <c r="E168" s="248"/>
      <c r="F168" s="248"/>
      <c r="G168" s="249" t="s">
        <v>2718</v>
      </c>
      <c r="H168" s="250" t="s">
        <v>2719</v>
      </c>
      <c r="I168" s="115" t="str">
        <f>IF(A168="","",VLOOKUP(A168,Startlist!B:E,3,FALSE)&amp;" / "&amp;VLOOKUP(A168,Startlist!B:E,3,FALSE))</f>
        <v>Mairo Tiks / Mairo Tiks</v>
      </c>
      <c r="J168" s="32"/>
      <c r="K168" s="88"/>
    </row>
    <row r="169" spans="1:11" ht="12.75">
      <c r="A169" s="251">
        <v>43</v>
      </c>
      <c r="B169" s="244">
        <v>60</v>
      </c>
      <c r="C169" s="244"/>
      <c r="D169" s="244"/>
      <c r="E169" s="244"/>
      <c r="F169" s="244"/>
      <c r="G169" s="245" t="s">
        <v>2724</v>
      </c>
      <c r="H169" s="246" t="s">
        <v>2719</v>
      </c>
      <c r="I169" s="115" t="str">
        <f>IF(A169="","",VLOOKUP(A169,Startlist!B:E,3,FALSE)&amp;" / "&amp;VLOOKUP(A169,Startlist!B:E,3,FALSE))</f>
        <v>Kristo Kodas / Kristo Kodas</v>
      </c>
      <c r="J169" s="32"/>
      <c r="K169" s="88"/>
    </row>
    <row r="170" spans="1:11" ht="12.75">
      <c r="A170" s="229">
        <v>61</v>
      </c>
      <c r="B170" s="244">
        <v>60</v>
      </c>
      <c r="C170" s="244"/>
      <c r="D170" s="244"/>
      <c r="E170" s="244"/>
      <c r="F170" s="244"/>
      <c r="G170" s="245" t="s">
        <v>2724</v>
      </c>
      <c r="H170" s="246" t="s">
        <v>2719</v>
      </c>
      <c r="I170" s="115" t="str">
        <f>IF(A170="","",VLOOKUP(A170,Startlist!B:E,3,FALSE)&amp;" / "&amp;VLOOKUP(A170,Startlist!B:E,3,FALSE))</f>
        <v>Hendrik Väli / Hendrik Väli</v>
      </c>
      <c r="J170" s="32"/>
      <c r="K170" s="88"/>
    </row>
    <row r="171" spans="1:11" ht="12.75">
      <c r="A171" s="229">
        <v>95</v>
      </c>
      <c r="B171" s="244">
        <v>60</v>
      </c>
      <c r="C171" s="244"/>
      <c r="D171" s="244"/>
      <c r="E171" s="244"/>
      <c r="F171" s="244"/>
      <c r="G171" s="245" t="s">
        <v>2724</v>
      </c>
      <c r="H171" s="246" t="s">
        <v>2719</v>
      </c>
      <c r="I171" s="115" t="str">
        <f>IF(A171="","",VLOOKUP(A171,Startlist!B:E,3,FALSE)&amp;" / "&amp;VLOOKUP(A171,Startlist!B:E,3,FALSE))</f>
        <v>Mikk Saaron / Mikk Saaron</v>
      </c>
      <c r="J171" s="32"/>
      <c r="K171" s="88"/>
    </row>
    <row r="172" spans="1:11" ht="12.75">
      <c r="A172" s="229">
        <v>107</v>
      </c>
      <c r="B172" s="244">
        <v>60</v>
      </c>
      <c r="C172" s="244"/>
      <c r="D172" s="244"/>
      <c r="E172" s="244"/>
      <c r="F172" s="244"/>
      <c r="G172" s="245" t="s">
        <v>2724</v>
      </c>
      <c r="H172" s="246" t="s">
        <v>2719</v>
      </c>
      <c r="I172" s="115" t="str">
        <f>IF(A172="","",VLOOKUP(A172,Startlist!B:E,3,FALSE)&amp;" / "&amp;VLOOKUP(A172,Startlist!B:E,3,FALSE))</f>
        <v>Kaarel Lonks / Kaarel Lonks</v>
      </c>
      <c r="J172" s="32"/>
      <c r="K172" s="88"/>
    </row>
    <row r="173" spans="1:11" ht="12.75">
      <c r="A173" s="229">
        <v>109</v>
      </c>
      <c r="B173" s="244">
        <v>60</v>
      </c>
      <c r="C173" s="244"/>
      <c r="D173" s="244"/>
      <c r="E173" s="244"/>
      <c r="F173" s="244"/>
      <c r="G173" s="245" t="s">
        <v>2724</v>
      </c>
      <c r="H173" s="246" t="s">
        <v>2719</v>
      </c>
      <c r="I173" s="115" t="str">
        <f>IF(A173="","",VLOOKUP(A173,Startlist!B:E,3,FALSE)&amp;" / "&amp;VLOOKUP(A173,Startlist!B:E,3,FALSE))</f>
        <v>Ruslan Pleshanov / Ruslan Pleshanov</v>
      </c>
      <c r="J173" s="32"/>
      <c r="K173" s="88"/>
    </row>
    <row r="174" spans="1:11" ht="12.75">
      <c r="A174" s="229">
        <v>110</v>
      </c>
      <c r="B174" s="244">
        <v>60</v>
      </c>
      <c r="C174" s="244"/>
      <c r="D174" s="244"/>
      <c r="E174" s="244"/>
      <c r="F174" s="244"/>
      <c r="G174" s="245" t="s">
        <v>2724</v>
      </c>
      <c r="H174" s="246" t="s">
        <v>2719</v>
      </c>
      <c r="I174" s="115" t="str">
        <f>IF(A174="","",VLOOKUP(A174,Startlist!B:E,3,FALSE)&amp;" / "&amp;VLOOKUP(A174,Startlist!B:E,3,FALSE))</f>
        <v>Romet Liiv / Romet Liiv</v>
      </c>
      <c r="J174" s="32"/>
      <c r="K174" s="88"/>
    </row>
    <row r="175" spans="1:11" ht="12.75">
      <c r="A175" s="229">
        <v>117</v>
      </c>
      <c r="B175" s="244">
        <v>60</v>
      </c>
      <c r="C175" s="244"/>
      <c r="D175" s="244"/>
      <c r="E175" s="244"/>
      <c r="F175" s="244"/>
      <c r="G175" s="245" t="s">
        <v>2724</v>
      </c>
      <c r="H175" s="246" t="s">
        <v>2719</v>
      </c>
      <c r="I175" s="115" t="str">
        <f>IF(A175="","",VLOOKUP(A175,Startlist!B:E,3,FALSE)&amp;" / "&amp;VLOOKUP(A175,Startlist!B:E,3,FALSE))</f>
        <v>Kristo Vahter / Kristo Vahter</v>
      </c>
      <c r="J175" s="32"/>
      <c r="K175" s="88"/>
    </row>
    <row r="176" spans="1:11" ht="12.75">
      <c r="A176" s="229">
        <v>121</v>
      </c>
      <c r="B176" s="244">
        <v>60</v>
      </c>
      <c r="C176" s="244"/>
      <c r="D176" s="244"/>
      <c r="E176" s="244"/>
      <c r="F176" s="244"/>
      <c r="G176" s="245" t="s">
        <v>2724</v>
      </c>
      <c r="H176" s="246" t="s">
        <v>2719</v>
      </c>
      <c r="I176" s="115" t="str">
        <f>IF(A176="","",VLOOKUP(A176,Startlist!B:E,3,FALSE)&amp;" / "&amp;VLOOKUP(A176,Startlist!B:E,3,FALSE))</f>
        <v>Kärolis Kungla / Kärolis Kungla</v>
      </c>
      <c r="J176" s="32"/>
      <c r="K176" s="88"/>
    </row>
    <row r="177" spans="1:11" ht="12.75">
      <c r="A177" s="229">
        <v>128</v>
      </c>
      <c r="B177" s="244">
        <v>60</v>
      </c>
      <c r="C177" s="244"/>
      <c r="D177" s="244"/>
      <c r="E177" s="244"/>
      <c r="F177" s="244"/>
      <c r="G177" s="245" t="s">
        <v>2724</v>
      </c>
      <c r="H177" s="246" t="s">
        <v>2719</v>
      </c>
      <c r="I177" s="115" t="str">
        <f>IF(A177="","",VLOOKUP(A177,Startlist!B:E,3,FALSE)&amp;" / "&amp;VLOOKUP(A177,Startlist!B:E,3,FALSE))</f>
        <v>Karl-Erik Hermann / Karl-Erik Hermann</v>
      </c>
      <c r="J177" s="32"/>
      <c r="K177" s="88"/>
    </row>
    <row r="178" spans="1:11" ht="12.75">
      <c r="A178" s="229">
        <v>130</v>
      </c>
      <c r="B178" s="244">
        <v>60</v>
      </c>
      <c r="C178" s="244"/>
      <c r="D178" s="244"/>
      <c r="E178" s="244"/>
      <c r="F178" s="244"/>
      <c r="G178" s="245" t="s">
        <v>2724</v>
      </c>
      <c r="H178" s="246" t="s">
        <v>2719</v>
      </c>
      <c r="I178" s="115" t="str">
        <f>IF(A178="","",VLOOKUP(A178,Startlist!B:E,3,FALSE)&amp;" / "&amp;VLOOKUP(A178,Startlist!B:E,3,FALSE))</f>
        <v>Siim Reede / Siim Reede</v>
      </c>
      <c r="J178" s="32"/>
      <c r="K178" s="88"/>
    </row>
    <row r="179" spans="1:11" ht="12.75">
      <c r="A179" s="229">
        <v>132</v>
      </c>
      <c r="B179" s="244">
        <v>60</v>
      </c>
      <c r="C179" s="244"/>
      <c r="D179" s="244"/>
      <c r="E179" s="244"/>
      <c r="F179" s="244"/>
      <c r="G179" s="245" t="s">
        <v>2724</v>
      </c>
      <c r="H179" s="246" t="s">
        <v>2719</v>
      </c>
      <c r="I179" s="115" t="str">
        <f>IF(A179="","",VLOOKUP(A179,Startlist!B:E,3,FALSE)&amp;" / "&amp;VLOOKUP(A179,Startlist!B:E,3,FALSE))</f>
        <v>Meelis Hõim / Meelis Hõim</v>
      </c>
      <c r="J179" s="32"/>
      <c r="K179" s="88"/>
    </row>
    <row r="180" spans="1:11" ht="12.75">
      <c r="A180" s="229">
        <v>142</v>
      </c>
      <c r="B180" s="244">
        <v>60</v>
      </c>
      <c r="C180" s="244"/>
      <c r="D180" s="244"/>
      <c r="E180" s="244"/>
      <c r="F180" s="244"/>
      <c r="G180" s="245" t="s">
        <v>2724</v>
      </c>
      <c r="H180" s="246" t="s">
        <v>2719</v>
      </c>
      <c r="I180" s="115" t="str">
        <f>IF(A180="","",VLOOKUP(A180,Startlist!B:E,3,FALSE)&amp;" / "&amp;VLOOKUP(A180,Startlist!B:E,3,FALSE))</f>
        <v>Ranno Saar / Ranno Saar</v>
      </c>
      <c r="J180" s="32"/>
      <c r="K180" s="88"/>
    </row>
    <row r="181" spans="1:11" ht="12.75">
      <c r="A181" s="229">
        <v>2</v>
      </c>
      <c r="B181" s="244">
        <v>60</v>
      </c>
      <c r="C181" s="244"/>
      <c r="D181" s="244"/>
      <c r="E181" s="244"/>
      <c r="F181" s="244"/>
      <c r="G181" s="245" t="s">
        <v>2724</v>
      </c>
      <c r="H181" s="246" t="s">
        <v>2719</v>
      </c>
      <c r="I181" s="115" t="str">
        <f>IF(A181="","",VLOOKUP(A181,Startlist!B:E,3,FALSE)&amp;" / "&amp;VLOOKUP(A181,Startlist!B:E,3,FALSE))</f>
        <v>Grete Mia Koha / Grete Mia Koha</v>
      </c>
      <c r="J181" s="32"/>
      <c r="K181" s="88"/>
    </row>
    <row r="182" spans="1:11" ht="12.75">
      <c r="A182" s="229">
        <v>141</v>
      </c>
      <c r="B182" s="244">
        <v>60</v>
      </c>
      <c r="C182" s="244"/>
      <c r="D182" s="244"/>
      <c r="E182" s="244"/>
      <c r="F182" s="244"/>
      <c r="G182" s="245" t="s">
        <v>2724</v>
      </c>
      <c r="H182" s="246" t="s">
        <v>2719</v>
      </c>
      <c r="I182" s="115" t="str">
        <f>IF(A182="","",VLOOKUP(A182,Startlist!B:E,3,FALSE)&amp;" / "&amp;VLOOKUP(A182,Startlist!B:E,3,FALSE))</f>
        <v>Mattias Kõrge / Mattias Kõrge</v>
      </c>
      <c r="J182" s="32"/>
      <c r="K182" s="88"/>
    </row>
    <row r="183" spans="1:11" ht="12.75">
      <c r="A183" s="229">
        <v>57</v>
      </c>
      <c r="B183" s="244">
        <v>60</v>
      </c>
      <c r="C183" s="244"/>
      <c r="D183" s="244"/>
      <c r="E183" s="244"/>
      <c r="F183" s="244"/>
      <c r="G183" s="245" t="s">
        <v>2724</v>
      </c>
      <c r="H183" s="246" t="s">
        <v>2719</v>
      </c>
      <c r="I183" s="115" t="str">
        <f>IF(A183="","",VLOOKUP(A183,Startlist!B:E,3,FALSE)&amp;" / "&amp;VLOOKUP(A183,Startlist!B:E,3,FALSE))</f>
        <v>Merkko Haljasmets / Merkko Haljasmets</v>
      </c>
      <c r="J183" s="32"/>
      <c r="K183" s="88"/>
    </row>
    <row r="184" spans="1:11" ht="12.75">
      <c r="A184" s="229">
        <v>66</v>
      </c>
      <c r="B184" s="244">
        <v>60</v>
      </c>
      <c r="C184" s="244"/>
      <c r="D184" s="244"/>
      <c r="E184" s="244"/>
      <c r="F184" s="244"/>
      <c r="G184" s="245" t="s">
        <v>2724</v>
      </c>
      <c r="H184" s="246" t="s">
        <v>2719</v>
      </c>
      <c r="I184" s="115" t="str">
        <f>IF(A184="","",VLOOKUP(A184,Startlist!B:E,3,FALSE)&amp;" / "&amp;VLOOKUP(A184,Startlist!B:E,3,FALSE))</f>
        <v>Raul Aava / Raul Aava</v>
      </c>
      <c r="J184" s="32"/>
      <c r="K184" s="88"/>
    </row>
    <row r="185" spans="1:11" ht="12.75">
      <c r="A185" s="229">
        <v>132</v>
      </c>
      <c r="B185" s="244">
        <v>60</v>
      </c>
      <c r="C185" s="244"/>
      <c r="D185" s="244"/>
      <c r="E185" s="244"/>
      <c r="F185" s="244"/>
      <c r="G185" s="245" t="s">
        <v>2724</v>
      </c>
      <c r="H185" s="246" t="s">
        <v>2719</v>
      </c>
      <c r="I185" s="115" t="str">
        <f>IF(A185="","",VLOOKUP(A185,Startlist!B:E,3,FALSE)&amp;" / "&amp;VLOOKUP(A185,Startlist!B:E,3,FALSE))</f>
        <v>Meelis Hõim / Meelis Hõim</v>
      </c>
      <c r="J185" s="32"/>
      <c r="K185" s="88"/>
    </row>
    <row r="186" spans="1:11" ht="12.75">
      <c r="A186" s="229">
        <v>142</v>
      </c>
      <c r="B186" s="244">
        <v>60</v>
      </c>
      <c r="C186" s="244"/>
      <c r="D186" s="244"/>
      <c r="E186" s="244"/>
      <c r="F186" s="244"/>
      <c r="G186" s="245" t="s">
        <v>2724</v>
      </c>
      <c r="H186" s="246" t="s">
        <v>2719</v>
      </c>
      <c r="I186" s="115" t="str">
        <f>IF(A186="","",VLOOKUP(A186,Startlist!B:E,3,FALSE)&amp;" / "&amp;VLOOKUP(A186,Startlist!B:E,3,FALSE))</f>
        <v>Ranno Saar / Ranno Saar</v>
      </c>
      <c r="J186" s="32"/>
      <c r="K186" s="88"/>
    </row>
    <row r="187" spans="1:11" ht="12.75">
      <c r="A187" s="229">
        <v>61</v>
      </c>
      <c r="B187" s="244">
        <v>60</v>
      </c>
      <c r="C187" s="244"/>
      <c r="D187" s="244"/>
      <c r="E187" s="244"/>
      <c r="F187" s="244"/>
      <c r="G187" s="245" t="s">
        <v>2724</v>
      </c>
      <c r="H187" s="246" t="s">
        <v>2719</v>
      </c>
      <c r="I187" s="115" t="str">
        <f>IF(A187="","",VLOOKUP(A187,Startlist!B:E,3,FALSE)&amp;" / "&amp;VLOOKUP(A187,Startlist!B:E,3,FALSE))</f>
        <v>Hendrik Väli / Hendrik Väli</v>
      </c>
      <c r="J187" s="32"/>
      <c r="K187" s="88"/>
    </row>
    <row r="188" spans="1:11" ht="12.75">
      <c r="A188" s="229">
        <v>130</v>
      </c>
      <c r="B188" s="244">
        <v>60</v>
      </c>
      <c r="C188" s="244"/>
      <c r="D188" s="244"/>
      <c r="E188" s="244"/>
      <c r="F188" s="244"/>
      <c r="G188" s="245" t="s">
        <v>2724</v>
      </c>
      <c r="H188" s="246" t="s">
        <v>2719</v>
      </c>
      <c r="I188" s="115" t="str">
        <f>IF(A188="","",VLOOKUP(A188,Startlist!B:E,3,FALSE)&amp;" / "&amp;VLOOKUP(A188,Startlist!B:E,3,FALSE))</f>
        <v>Siim Reede / Siim Reede</v>
      </c>
      <c r="J188" s="32"/>
      <c r="K188" s="88"/>
    </row>
    <row r="189" spans="1:11" ht="12.75">
      <c r="A189" s="229">
        <v>132</v>
      </c>
      <c r="B189" s="244">
        <v>60</v>
      </c>
      <c r="C189" s="244"/>
      <c r="D189" s="244"/>
      <c r="E189" s="244"/>
      <c r="F189" s="244"/>
      <c r="G189" s="245" t="s">
        <v>2724</v>
      </c>
      <c r="H189" s="246" t="s">
        <v>2719</v>
      </c>
      <c r="I189" s="115" t="str">
        <f>IF(A189="","",VLOOKUP(A189,Startlist!B:E,3,FALSE)&amp;" / "&amp;VLOOKUP(A189,Startlist!B:E,3,FALSE))</f>
        <v>Meelis Hõim / Meelis Hõim</v>
      </c>
      <c r="J189" s="32"/>
      <c r="K189" s="88"/>
    </row>
    <row r="190" spans="1:11" ht="12.75">
      <c r="A190" s="229">
        <v>142</v>
      </c>
      <c r="B190" s="244">
        <v>60</v>
      </c>
      <c r="C190" s="244"/>
      <c r="D190" s="244"/>
      <c r="E190" s="244"/>
      <c r="F190" s="244"/>
      <c r="G190" s="245" t="s">
        <v>2724</v>
      </c>
      <c r="H190" s="246" t="s">
        <v>2719</v>
      </c>
      <c r="I190" s="115" t="str">
        <f>IF(A190="","",VLOOKUP(A190,Startlist!B:E,3,FALSE)&amp;" / "&amp;VLOOKUP(A190,Startlist!B:E,3,FALSE))</f>
        <v>Ranno Saar / Ranno Saar</v>
      </c>
      <c r="J190" s="32"/>
      <c r="K190" s="88"/>
    </row>
    <row r="191" spans="1:11" ht="12.75">
      <c r="A191" s="229">
        <v>102</v>
      </c>
      <c r="B191" s="244">
        <v>60</v>
      </c>
      <c r="C191" s="244"/>
      <c r="D191" s="244"/>
      <c r="E191" s="244"/>
      <c r="F191" s="244"/>
      <c r="G191" s="245" t="s">
        <v>2724</v>
      </c>
      <c r="H191" s="246" t="s">
        <v>2719</v>
      </c>
      <c r="I191" s="115" t="str">
        <f>IF(A191="","",VLOOKUP(A191,Startlist!B:E,3,FALSE)&amp;" / "&amp;VLOOKUP(A191,Startlist!B:E,3,FALSE))</f>
        <v>Gunnar Kuuba / Gunnar Kuuba</v>
      </c>
      <c r="J191" s="32"/>
      <c r="K191" s="88"/>
    </row>
    <row r="192" spans="1:11" ht="13.5" thickBot="1">
      <c r="A192" s="252">
        <v>117</v>
      </c>
      <c r="B192" s="248">
        <v>60</v>
      </c>
      <c r="C192" s="248"/>
      <c r="D192" s="248"/>
      <c r="E192" s="248"/>
      <c r="F192" s="248"/>
      <c r="G192" s="249" t="s">
        <v>2724</v>
      </c>
      <c r="H192" s="250" t="s">
        <v>2719</v>
      </c>
      <c r="I192" s="115" t="str">
        <f>IF(A192="","",VLOOKUP(A192,Startlist!B:E,3,FALSE)&amp;" / "&amp;VLOOKUP(A192,Startlist!B:E,3,FALSE))</f>
        <v>Kristo Vahter / Kristo Vahter</v>
      </c>
      <c r="J192" s="32"/>
      <c r="K192" s="88"/>
    </row>
    <row r="193" spans="1:11" ht="12.75">
      <c r="A193" s="243">
        <v>47</v>
      </c>
      <c r="B193" s="244">
        <v>60</v>
      </c>
      <c r="C193" s="244"/>
      <c r="D193" s="244"/>
      <c r="E193" s="244"/>
      <c r="F193" s="244"/>
      <c r="G193" s="245" t="s">
        <v>2724</v>
      </c>
      <c r="H193" s="246" t="s">
        <v>2717</v>
      </c>
      <c r="I193" s="115" t="str">
        <f>IF(A193="","",VLOOKUP(A193,Startlist!B:E,3,FALSE)&amp;" / "&amp;VLOOKUP(A193,Startlist!B:E,3,FALSE))</f>
        <v>Vahur Mäesalu / Vahur Mäesalu</v>
      </c>
      <c r="J193" s="32"/>
      <c r="K193" s="88"/>
    </row>
    <row r="194" spans="1:11" ht="12.75">
      <c r="A194" s="229">
        <v>60</v>
      </c>
      <c r="B194" s="244">
        <v>60</v>
      </c>
      <c r="C194" s="244"/>
      <c r="D194" s="244"/>
      <c r="E194" s="244"/>
      <c r="F194" s="244"/>
      <c r="G194" s="245" t="s">
        <v>2724</v>
      </c>
      <c r="H194" s="246" t="s">
        <v>2717</v>
      </c>
      <c r="I194" s="115" t="str">
        <f>IF(A194="","",VLOOKUP(A194,Startlist!B:E,3,FALSE)&amp;" / "&amp;VLOOKUP(A194,Startlist!B:E,3,FALSE))</f>
        <v>Riho Eichfuss / Riho Eichfuss</v>
      </c>
      <c r="J194" s="32"/>
      <c r="K194" s="88"/>
    </row>
    <row r="195" spans="1:11" ht="12.75">
      <c r="A195" s="229">
        <v>79</v>
      </c>
      <c r="B195" s="244">
        <v>60</v>
      </c>
      <c r="C195" s="244"/>
      <c r="D195" s="244"/>
      <c r="E195" s="244"/>
      <c r="F195" s="244"/>
      <c r="G195" s="245" t="s">
        <v>2724</v>
      </c>
      <c r="H195" s="246" t="s">
        <v>2717</v>
      </c>
      <c r="I195" s="115" t="str">
        <f>IF(A195="","",VLOOKUP(A195,Startlist!B:E,3,FALSE)&amp;" / "&amp;VLOOKUP(A195,Startlist!B:E,3,FALSE))</f>
        <v>Karla Kirsch / Karla Kirsch</v>
      </c>
      <c r="J195" s="32"/>
      <c r="K195" s="88"/>
    </row>
    <row r="196" spans="1:11" ht="12.75">
      <c r="A196" s="229">
        <v>85</v>
      </c>
      <c r="B196" s="244">
        <v>60</v>
      </c>
      <c r="C196" s="244"/>
      <c r="D196" s="244"/>
      <c r="E196" s="244"/>
      <c r="F196" s="244"/>
      <c r="G196" s="245" t="s">
        <v>2724</v>
      </c>
      <c r="H196" s="246" t="s">
        <v>2717</v>
      </c>
      <c r="I196" s="115" t="str">
        <f>IF(A196="","",VLOOKUP(A196,Startlist!B:E,3,FALSE)&amp;" / "&amp;VLOOKUP(A196,Startlist!B:E,3,FALSE))</f>
        <v>Maria Roop / Maria Roop</v>
      </c>
      <c r="J196" s="32"/>
      <c r="K196" s="88"/>
    </row>
    <row r="197" spans="1:11" ht="12.75">
      <c r="A197" s="229">
        <v>70</v>
      </c>
      <c r="B197" s="244">
        <v>60</v>
      </c>
      <c r="C197" s="244"/>
      <c r="D197" s="244"/>
      <c r="E197" s="244"/>
      <c r="F197" s="244"/>
      <c r="G197" s="245" t="s">
        <v>2724</v>
      </c>
      <c r="H197" s="246" t="s">
        <v>2717</v>
      </c>
      <c r="I197" s="115" t="str">
        <f>IF(A197="","",VLOOKUP(A197,Startlist!B:E,3,FALSE)&amp;" / "&amp;VLOOKUP(A197,Startlist!B:E,3,FALSE))</f>
        <v>Jaanus Kadak / Jaanus Kadak</v>
      </c>
      <c r="J197" s="32"/>
      <c r="K197" s="88"/>
    </row>
    <row r="198" spans="1:11" ht="12.75">
      <c r="A198" s="229">
        <v>72</v>
      </c>
      <c r="B198" s="244">
        <v>60</v>
      </c>
      <c r="C198" s="244"/>
      <c r="D198" s="244"/>
      <c r="E198" s="244"/>
      <c r="F198" s="244"/>
      <c r="G198" s="245" t="s">
        <v>2724</v>
      </c>
      <c r="H198" s="246" t="s">
        <v>2717</v>
      </c>
      <c r="I198" s="115" t="str">
        <f>IF(A198="","",VLOOKUP(A198,Startlist!B:E,3,FALSE)&amp;" / "&amp;VLOOKUP(A198,Startlist!B:E,3,FALSE))</f>
        <v>Steven Lätt / Steven Lätt</v>
      </c>
      <c r="J198" s="32"/>
      <c r="K198" s="88"/>
    </row>
    <row r="199" spans="1:11" ht="12.75">
      <c r="A199" s="229">
        <v>63</v>
      </c>
      <c r="B199" s="244">
        <v>60</v>
      </c>
      <c r="C199" s="244"/>
      <c r="D199" s="244"/>
      <c r="E199" s="244"/>
      <c r="F199" s="244"/>
      <c r="G199" s="245" t="s">
        <v>2724</v>
      </c>
      <c r="H199" s="246" t="s">
        <v>2717</v>
      </c>
      <c r="I199" s="115" t="str">
        <f>IF(A199="","",VLOOKUP(A199,Startlist!B:E,3,FALSE)&amp;" / "&amp;VLOOKUP(A199,Startlist!B:E,3,FALSE))</f>
        <v>Allan Leigri / Allan Leigri</v>
      </c>
      <c r="J199" s="32"/>
      <c r="K199" s="88"/>
    </row>
    <row r="200" spans="1:11" ht="12.75">
      <c r="A200" s="229">
        <v>58</v>
      </c>
      <c r="B200" s="244">
        <v>60</v>
      </c>
      <c r="C200" s="244"/>
      <c r="D200" s="244"/>
      <c r="E200" s="244"/>
      <c r="F200" s="244"/>
      <c r="G200" s="245" t="s">
        <v>2724</v>
      </c>
      <c r="H200" s="246" t="s">
        <v>2717</v>
      </c>
      <c r="I200" s="115" t="str">
        <f>IF(A200="","",VLOOKUP(A200,Startlist!B:E,3,FALSE)&amp;" / "&amp;VLOOKUP(A200,Startlist!B:E,3,FALSE))</f>
        <v>Marek Tammoja / Marek Tammoja</v>
      </c>
      <c r="J200" s="32"/>
      <c r="K200" s="88"/>
    </row>
    <row r="201" spans="1:11" ht="13.5" thickBot="1">
      <c r="A201" s="247">
        <v>99</v>
      </c>
      <c r="B201" s="248">
        <v>60</v>
      </c>
      <c r="C201" s="248"/>
      <c r="D201" s="248"/>
      <c r="E201" s="248"/>
      <c r="F201" s="248"/>
      <c r="G201" s="249" t="s">
        <v>2724</v>
      </c>
      <c r="H201" s="250" t="s">
        <v>2717</v>
      </c>
      <c r="I201" s="115" t="str">
        <f>IF(A201="","",VLOOKUP(A201,Startlist!B:E,3,FALSE)&amp;" / "&amp;VLOOKUP(A201,Startlist!B:E,3,FALSE))</f>
        <v>Juhan Oks / Juhan Oks</v>
      </c>
      <c r="J201" s="32"/>
      <c r="K201" s="32"/>
    </row>
    <row r="202" spans="1:11" ht="13.5" thickBot="1">
      <c r="A202" s="253">
        <v>16</v>
      </c>
      <c r="B202" s="254">
        <v>60</v>
      </c>
      <c r="C202" s="254"/>
      <c r="D202" s="254"/>
      <c r="E202" s="254"/>
      <c r="F202" s="254"/>
      <c r="G202" s="255" t="s">
        <v>2724</v>
      </c>
      <c r="H202" s="256" t="s">
        <v>2720</v>
      </c>
      <c r="I202" s="115" t="str">
        <f>IF(A202="","",VLOOKUP(A202,Startlist!B:E,3,FALSE)&amp;" / "&amp;VLOOKUP(A202,Startlist!B:E,3,FALSE))</f>
        <v>Marten Meindorf / Marten Meindorf</v>
      </c>
      <c r="J202" s="32"/>
      <c r="K202" s="32"/>
    </row>
    <row r="203" spans="1:11" ht="12.75">
      <c r="A203" s="243">
        <v>52</v>
      </c>
      <c r="B203" s="244"/>
      <c r="C203" s="244">
        <v>10</v>
      </c>
      <c r="D203" s="244"/>
      <c r="E203" s="244"/>
      <c r="F203" s="244"/>
      <c r="G203" s="245" t="s">
        <v>2725</v>
      </c>
      <c r="H203" s="246" t="s">
        <v>2726</v>
      </c>
      <c r="I203" s="115" t="str">
        <f>IF(A203="","",VLOOKUP(A203,Startlist!B:E,3,FALSE)&amp;" / "&amp;VLOOKUP(A203,Startlist!B:E,3,FALSE))</f>
        <v>Joosep Ausmees / Joosep Ausmees</v>
      </c>
      <c r="J203" s="32"/>
      <c r="K203" s="32"/>
    </row>
    <row r="204" spans="1:11" ht="12.75">
      <c r="A204" s="229">
        <v>99</v>
      </c>
      <c r="B204" s="225"/>
      <c r="C204" s="225">
        <v>10</v>
      </c>
      <c r="D204" s="225"/>
      <c r="E204" s="225"/>
      <c r="F204" s="225"/>
      <c r="G204" s="245" t="s">
        <v>2725</v>
      </c>
      <c r="H204" s="246" t="s">
        <v>2840</v>
      </c>
      <c r="I204" s="115" t="str">
        <f>IF(A204="","",VLOOKUP(A204,Startlist!B:E,3,FALSE)&amp;" / "&amp;VLOOKUP(A204,Startlist!B:E,3,FALSE))</f>
        <v>Juhan Oks / Juhan Oks</v>
      </c>
      <c r="J204" s="32"/>
      <c r="K204" s="32"/>
    </row>
    <row r="205" spans="1:11" ht="12.75">
      <c r="A205" s="229">
        <v>41</v>
      </c>
      <c r="B205" s="225"/>
      <c r="C205" s="225">
        <v>10</v>
      </c>
      <c r="D205" s="225"/>
      <c r="E205" s="225"/>
      <c r="F205" s="225"/>
      <c r="G205" s="245" t="s">
        <v>2725</v>
      </c>
      <c r="H205" s="246" t="s">
        <v>165</v>
      </c>
      <c r="I205" s="115"/>
      <c r="J205" s="32"/>
      <c r="K205" s="32"/>
    </row>
    <row r="206" spans="1:11" ht="12.75">
      <c r="A206" s="229">
        <v>11</v>
      </c>
      <c r="B206" s="225"/>
      <c r="C206" s="225">
        <v>60</v>
      </c>
      <c r="D206" s="225"/>
      <c r="E206" s="225"/>
      <c r="F206" s="225"/>
      <c r="G206" s="226" t="s">
        <v>164</v>
      </c>
      <c r="H206" s="227" t="s">
        <v>165</v>
      </c>
      <c r="I206" s="115" t="str">
        <f>IF(A206="","",VLOOKUP(A206,Startlist!B:E,3,FALSE)&amp;" / "&amp;VLOOKUP(A206,Startlist!B:E,3,FALSE))</f>
        <v>Taavi Metsmaa / Taavi Metsmaa</v>
      </c>
      <c r="J206" s="32"/>
      <c r="K206" s="32"/>
    </row>
    <row r="207" spans="1:11" ht="12.75">
      <c r="A207" s="229">
        <v>113</v>
      </c>
      <c r="B207" s="225"/>
      <c r="C207" s="225">
        <v>60</v>
      </c>
      <c r="D207" s="225"/>
      <c r="E207" s="225"/>
      <c r="F207" s="225"/>
      <c r="G207" s="226" t="s">
        <v>164</v>
      </c>
      <c r="H207" s="227" t="s">
        <v>165</v>
      </c>
      <c r="I207" s="115" t="str">
        <f>IF(A207="","",VLOOKUP(A207,Startlist!B:E,3,FALSE)&amp;" / "&amp;VLOOKUP(A207,Startlist!B:E,3,FALSE))</f>
        <v>Kaido Märss / Kaido Märss</v>
      </c>
      <c r="J207" s="32"/>
      <c r="K207" s="32"/>
    </row>
    <row r="208" spans="1:11" ht="12.75">
      <c r="A208" s="229">
        <v>120</v>
      </c>
      <c r="B208" s="225"/>
      <c r="C208" s="225">
        <v>60</v>
      </c>
      <c r="D208" s="225"/>
      <c r="E208" s="225"/>
      <c r="F208" s="225"/>
      <c r="G208" s="226" t="s">
        <v>164</v>
      </c>
      <c r="H208" s="227" t="s">
        <v>165</v>
      </c>
      <c r="I208" s="115" t="str">
        <f>IF(A208="","",VLOOKUP(A208,Startlist!B:E,3,FALSE)&amp;" / "&amp;VLOOKUP(A208,Startlist!B:E,3,FALSE))</f>
        <v>Andres Pillerpau / Andres Pillerpau</v>
      </c>
      <c r="J208" s="32"/>
      <c r="K208" s="32"/>
    </row>
    <row r="209" spans="1:11" ht="12.75">
      <c r="A209" s="229">
        <v>70</v>
      </c>
      <c r="B209" s="225"/>
      <c r="C209" s="225">
        <v>20</v>
      </c>
      <c r="D209" s="225"/>
      <c r="E209" s="225"/>
      <c r="F209" s="225"/>
      <c r="G209" s="226" t="s">
        <v>166</v>
      </c>
      <c r="H209" s="227" t="s">
        <v>165</v>
      </c>
      <c r="I209" s="115" t="str">
        <f>IF(A209="","",VLOOKUP(A209,Startlist!B:E,3,FALSE)&amp;" / "&amp;VLOOKUP(A209,Startlist!B:E,3,FALSE))</f>
        <v>Jaanus Kadak / Jaanus Kadak</v>
      </c>
      <c r="J209" s="32"/>
      <c r="K209" s="32"/>
    </row>
    <row r="210" spans="1:11" ht="12.75">
      <c r="A210" s="243">
        <v>141</v>
      </c>
      <c r="B210" s="244"/>
      <c r="C210" s="244">
        <v>10</v>
      </c>
      <c r="D210" s="244"/>
      <c r="E210" s="244"/>
      <c r="F210" s="244"/>
      <c r="G210" s="245" t="s">
        <v>2718</v>
      </c>
      <c r="H210" s="246" t="s">
        <v>2726</v>
      </c>
      <c r="I210" s="115" t="str">
        <f>IF(A210="","",VLOOKUP(A210,Startlist!B:E,3,FALSE)&amp;" / "&amp;VLOOKUP(A210,Startlist!B:E,3,FALSE))</f>
        <v>Mattias Kõrge / Mattias Kõrge</v>
      </c>
      <c r="J210" s="32"/>
      <c r="K210" s="32"/>
    </row>
    <row r="211" spans="1:11" ht="12.75">
      <c r="A211" s="229">
        <v>22</v>
      </c>
      <c r="B211" s="225"/>
      <c r="C211" s="244">
        <v>10</v>
      </c>
      <c r="D211" s="244"/>
      <c r="E211" s="244"/>
      <c r="F211" s="244"/>
      <c r="G211" s="245" t="s">
        <v>2718</v>
      </c>
      <c r="H211" s="246" t="s">
        <v>2726</v>
      </c>
      <c r="I211" s="115"/>
      <c r="J211" s="32"/>
      <c r="K211" s="32"/>
    </row>
    <row r="212" spans="1:11" ht="12.75">
      <c r="A212" s="229">
        <v>30</v>
      </c>
      <c r="B212" s="225"/>
      <c r="C212" s="244">
        <v>10</v>
      </c>
      <c r="D212" s="244"/>
      <c r="E212" s="244"/>
      <c r="F212" s="244"/>
      <c r="G212" s="245" t="s">
        <v>2718</v>
      </c>
      <c r="H212" s="246" t="s">
        <v>2726</v>
      </c>
      <c r="I212" s="115"/>
      <c r="J212" s="32"/>
      <c r="K212" s="32"/>
    </row>
    <row r="213" spans="1:11" ht="12.75">
      <c r="A213" s="229">
        <v>53</v>
      </c>
      <c r="B213" s="225"/>
      <c r="C213" s="244">
        <v>10</v>
      </c>
      <c r="D213" s="244"/>
      <c r="E213" s="244"/>
      <c r="F213" s="244"/>
      <c r="G213" s="245" t="s">
        <v>2718</v>
      </c>
      <c r="H213" s="246" t="s">
        <v>2726</v>
      </c>
      <c r="I213" s="115"/>
      <c r="J213" s="32"/>
      <c r="K213" s="32"/>
    </row>
    <row r="214" spans="1:11" ht="12.75">
      <c r="A214" s="229">
        <v>68</v>
      </c>
      <c r="B214" s="225"/>
      <c r="C214" s="244">
        <v>10</v>
      </c>
      <c r="D214" s="244"/>
      <c r="E214" s="244"/>
      <c r="F214" s="244"/>
      <c r="G214" s="245" t="s">
        <v>2718</v>
      </c>
      <c r="H214" s="246" t="s">
        <v>2726</v>
      </c>
      <c r="I214" s="115"/>
      <c r="J214" s="32"/>
      <c r="K214" s="32"/>
    </row>
    <row r="215" spans="1:11" ht="12.75">
      <c r="A215" s="229">
        <v>70</v>
      </c>
      <c r="B215" s="225"/>
      <c r="C215" s="244">
        <v>10</v>
      </c>
      <c r="D215" s="244"/>
      <c r="E215" s="244"/>
      <c r="F215" s="244"/>
      <c r="G215" s="245" t="s">
        <v>2718</v>
      </c>
      <c r="H215" s="246" t="s">
        <v>2726</v>
      </c>
      <c r="I215" s="115"/>
      <c r="J215" s="32"/>
      <c r="K215" s="32"/>
    </row>
    <row r="216" spans="1:11" ht="12.75">
      <c r="A216" s="229">
        <v>76</v>
      </c>
      <c r="B216" s="225"/>
      <c r="C216" s="244">
        <v>10</v>
      </c>
      <c r="D216" s="244"/>
      <c r="E216" s="244"/>
      <c r="F216" s="244"/>
      <c r="G216" s="245" t="s">
        <v>2718</v>
      </c>
      <c r="H216" s="246" t="s">
        <v>2726</v>
      </c>
      <c r="I216" s="115"/>
      <c r="J216" s="32"/>
      <c r="K216" s="32"/>
    </row>
    <row r="217" spans="1:11" ht="12.75">
      <c r="A217" s="229">
        <v>91</v>
      </c>
      <c r="B217" s="225"/>
      <c r="C217" s="244">
        <v>10</v>
      </c>
      <c r="D217" s="244"/>
      <c r="E217" s="244"/>
      <c r="F217" s="244"/>
      <c r="G217" s="245" t="s">
        <v>2718</v>
      </c>
      <c r="H217" s="246" t="s">
        <v>2726</v>
      </c>
      <c r="I217" s="115"/>
      <c r="J217" s="32"/>
      <c r="K217" s="32"/>
    </row>
    <row r="218" spans="1:11" ht="12.75">
      <c r="A218" s="229">
        <v>97</v>
      </c>
      <c r="B218" s="225"/>
      <c r="C218" s="244">
        <v>10</v>
      </c>
      <c r="D218" s="244"/>
      <c r="E218" s="244"/>
      <c r="F218" s="244"/>
      <c r="G218" s="245" t="s">
        <v>2718</v>
      </c>
      <c r="H218" s="246" t="s">
        <v>2726</v>
      </c>
      <c r="I218" s="115"/>
      <c r="J218" s="32"/>
      <c r="K218" s="32"/>
    </row>
    <row r="219" spans="1:11" ht="12.75">
      <c r="A219" s="229">
        <v>110</v>
      </c>
      <c r="B219" s="225"/>
      <c r="C219" s="244">
        <v>10</v>
      </c>
      <c r="D219" s="244"/>
      <c r="E219" s="244"/>
      <c r="F219" s="244"/>
      <c r="G219" s="245" t="s">
        <v>2718</v>
      </c>
      <c r="H219" s="246" t="s">
        <v>2726</v>
      </c>
      <c r="I219" s="115"/>
      <c r="J219" s="32"/>
      <c r="K219" s="32"/>
    </row>
    <row r="220" spans="1:11" ht="12.75">
      <c r="A220" s="229">
        <v>116</v>
      </c>
      <c r="B220" s="225"/>
      <c r="C220" s="244">
        <v>10</v>
      </c>
      <c r="D220" s="244"/>
      <c r="E220" s="244"/>
      <c r="F220" s="244"/>
      <c r="G220" s="245" t="s">
        <v>2718</v>
      </c>
      <c r="H220" s="246" t="s">
        <v>2726</v>
      </c>
      <c r="I220" s="115"/>
      <c r="J220" s="32"/>
      <c r="K220" s="32"/>
    </row>
    <row r="221" spans="1:11" ht="12.75">
      <c r="A221" s="229">
        <v>117</v>
      </c>
      <c r="B221" s="225"/>
      <c r="C221" s="244">
        <v>10</v>
      </c>
      <c r="D221" s="244"/>
      <c r="E221" s="244"/>
      <c r="F221" s="244"/>
      <c r="G221" s="245" t="s">
        <v>2718</v>
      </c>
      <c r="H221" s="246" t="s">
        <v>2726</v>
      </c>
      <c r="I221" s="115"/>
      <c r="J221" s="32"/>
      <c r="K221" s="32"/>
    </row>
    <row r="222" spans="1:11" ht="12.75">
      <c r="A222" s="229">
        <v>134</v>
      </c>
      <c r="B222" s="225"/>
      <c r="C222" s="244">
        <v>10</v>
      </c>
      <c r="D222" s="244"/>
      <c r="E222" s="244"/>
      <c r="F222" s="244"/>
      <c r="G222" s="245" t="s">
        <v>2718</v>
      </c>
      <c r="H222" s="246" t="s">
        <v>2726</v>
      </c>
      <c r="I222" s="115"/>
      <c r="J222" s="32"/>
      <c r="K222" s="32"/>
    </row>
    <row r="223" spans="1:11" ht="12.75">
      <c r="A223" s="229">
        <v>1</v>
      </c>
      <c r="B223" s="225"/>
      <c r="C223" s="244">
        <v>10</v>
      </c>
      <c r="D223" s="244"/>
      <c r="E223" s="244"/>
      <c r="F223" s="244"/>
      <c r="G223" s="245" t="s">
        <v>2718</v>
      </c>
      <c r="H223" s="246" t="s">
        <v>2726</v>
      </c>
      <c r="I223" s="115"/>
      <c r="J223" s="32"/>
      <c r="K223" s="32"/>
    </row>
    <row r="224" spans="1:11" ht="12.75">
      <c r="A224" s="229">
        <v>25</v>
      </c>
      <c r="B224" s="225"/>
      <c r="C224" s="244">
        <v>10</v>
      </c>
      <c r="D224" s="244"/>
      <c r="E224" s="244"/>
      <c r="F224" s="244"/>
      <c r="G224" s="245" t="s">
        <v>2718</v>
      </c>
      <c r="H224" s="246" t="s">
        <v>2726</v>
      </c>
      <c r="I224" s="115"/>
      <c r="J224" s="32"/>
      <c r="K224" s="32"/>
    </row>
    <row r="225" spans="1:11" ht="12.75">
      <c r="A225" s="229">
        <v>29</v>
      </c>
      <c r="B225" s="225"/>
      <c r="C225" s="244">
        <v>10</v>
      </c>
      <c r="D225" s="244"/>
      <c r="E225" s="244"/>
      <c r="F225" s="244"/>
      <c r="G225" s="245" t="s">
        <v>2718</v>
      </c>
      <c r="H225" s="246" t="s">
        <v>2726</v>
      </c>
      <c r="I225" s="115"/>
      <c r="J225" s="32"/>
      <c r="K225" s="32"/>
    </row>
    <row r="226" spans="1:11" ht="12.75">
      <c r="A226" s="229">
        <v>51</v>
      </c>
      <c r="B226" s="225"/>
      <c r="C226" s="244">
        <v>10</v>
      </c>
      <c r="D226" s="244"/>
      <c r="E226" s="244"/>
      <c r="F226" s="244"/>
      <c r="G226" s="245" t="s">
        <v>2718</v>
      </c>
      <c r="H226" s="246" t="s">
        <v>2726</v>
      </c>
      <c r="I226" s="115"/>
      <c r="J226" s="32"/>
      <c r="K226" s="32"/>
    </row>
    <row r="227" spans="1:11" ht="12.75">
      <c r="A227" s="229">
        <v>58</v>
      </c>
      <c r="B227" s="225"/>
      <c r="C227" s="244">
        <v>10</v>
      </c>
      <c r="D227" s="244"/>
      <c r="E227" s="244"/>
      <c r="F227" s="244"/>
      <c r="G227" s="245" t="s">
        <v>2718</v>
      </c>
      <c r="H227" s="246" t="s">
        <v>2726</v>
      </c>
      <c r="I227" s="115"/>
      <c r="J227" s="32"/>
      <c r="K227" s="32"/>
    </row>
    <row r="228" spans="1:11" ht="12.75">
      <c r="A228" s="229">
        <v>81</v>
      </c>
      <c r="B228" s="225"/>
      <c r="C228" s="244">
        <v>10</v>
      </c>
      <c r="D228" s="244"/>
      <c r="E228" s="244"/>
      <c r="F228" s="244"/>
      <c r="G228" s="245" t="s">
        <v>2718</v>
      </c>
      <c r="H228" s="246" t="s">
        <v>2726</v>
      </c>
      <c r="I228" s="115"/>
      <c r="J228" s="32"/>
      <c r="K228" s="32"/>
    </row>
    <row r="229" spans="1:11" ht="12.75">
      <c r="A229" s="229">
        <v>94</v>
      </c>
      <c r="B229" s="225"/>
      <c r="C229" s="244">
        <v>10</v>
      </c>
      <c r="D229" s="244"/>
      <c r="E229" s="244"/>
      <c r="F229" s="244"/>
      <c r="G229" s="245" t="s">
        <v>2718</v>
      </c>
      <c r="H229" s="246" t="s">
        <v>2726</v>
      </c>
      <c r="I229" s="115"/>
      <c r="J229" s="32"/>
      <c r="K229" s="32"/>
    </row>
    <row r="230" spans="1:11" ht="12.75">
      <c r="A230" s="229">
        <v>98</v>
      </c>
      <c r="B230" s="225"/>
      <c r="C230" s="244">
        <v>10</v>
      </c>
      <c r="D230" s="244"/>
      <c r="E230" s="244"/>
      <c r="F230" s="244"/>
      <c r="G230" s="245" t="s">
        <v>2718</v>
      </c>
      <c r="H230" s="246" t="s">
        <v>2726</v>
      </c>
      <c r="I230" s="115"/>
      <c r="J230" s="32"/>
      <c r="K230" s="32"/>
    </row>
    <row r="231" spans="1:11" ht="12.75">
      <c r="A231" s="229">
        <v>106</v>
      </c>
      <c r="B231" s="225"/>
      <c r="C231" s="244">
        <v>10</v>
      </c>
      <c r="D231" s="244"/>
      <c r="E231" s="244"/>
      <c r="F231" s="244"/>
      <c r="G231" s="245" t="s">
        <v>2718</v>
      </c>
      <c r="H231" s="246" t="s">
        <v>2726</v>
      </c>
      <c r="I231" s="115"/>
      <c r="J231" s="32"/>
      <c r="K231" s="32"/>
    </row>
    <row r="232" spans="1:11" ht="12.75">
      <c r="A232" s="229">
        <v>115</v>
      </c>
      <c r="B232" s="225"/>
      <c r="C232" s="244">
        <v>10</v>
      </c>
      <c r="D232" s="244"/>
      <c r="E232" s="244"/>
      <c r="F232" s="244"/>
      <c r="G232" s="245" t="s">
        <v>2718</v>
      </c>
      <c r="H232" s="246" t="s">
        <v>2726</v>
      </c>
      <c r="I232" s="115"/>
      <c r="J232" s="32"/>
      <c r="K232" s="32"/>
    </row>
    <row r="233" spans="1:11" ht="12.75">
      <c r="A233" s="229">
        <v>119</v>
      </c>
      <c r="B233" s="225"/>
      <c r="C233" s="244">
        <v>10</v>
      </c>
      <c r="D233" s="244"/>
      <c r="E233" s="244"/>
      <c r="F233" s="244"/>
      <c r="G233" s="245" t="s">
        <v>2718</v>
      </c>
      <c r="H233" s="246" t="s">
        <v>2726</v>
      </c>
      <c r="I233" s="115"/>
      <c r="J233" s="32"/>
      <c r="K233" s="32"/>
    </row>
    <row r="234" spans="1:11" ht="12.75">
      <c r="A234" s="229">
        <v>34</v>
      </c>
      <c r="B234" s="225"/>
      <c r="C234" s="244">
        <v>10</v>
      </c>
      <c r="D234" s="244"/>
      <c r="E234" s="244"/>
      <c r="F234" s="244"/>
      <c r="G234" s="245" t="s">
        <v>2718</v>
      </c>
      <c r="H234" s="246" t="s">
        <v>2726</v>
      </c>
      <c r="I234" s="115"/>
      <c r="J234" s="32"/>
      <c r="K234" s="32"/>
    </row>
    <row r="235" spans="1:11" ht="12.75">
      <c r="A235" s="229">
        <v>29</v>
      </c>
      <c r="B235" s="225"/>
      <c r="C235" s="244">
        <v>10</v>
      </c>
      <c r="D235" s="244"/>
      <c r="E235" s="244"/>
      <c r="F235" s="244"/>
      <c r="G235" s="245" t="s">
        <v>2718</v>
      </c>
      <c r="H235" s="246" t="s">
        <v>2726</v>
      </c>
      <c r="I235" s="115"/>
      <c r="J235" s="32"/>
      <c r="K235" s="32"/>
    </row>
    <row r="236" spans="1:11" ht="12.75">
      <c r="A236" s="229">
        <v>121</v>
      </c>
      <c r="B236" s="225"/>
      <c r="C236" s="244">
        <v>10</v>
      </c>
      <c r="D236" s="244"/>
      <c r="E236" s="244"/>
      <c r="F236" s="244"/>
      <c r="G236" s="245" t="s">
        <v>2718</v>
      </c>
      <c r="H236" s="246" t="s">
        <v>2726</v>
      </c>
      <c r="I236" s="115"/>
      <c r="J236" s="32"/>
      <c r="K236" s="32"/>
    </row>
    <row r="237" spans="1:11" ht="12.75">
      <c r="A237" s="229">
        <v>129</v>
      </c>
      <c r="B237" s="225"/>
      <c r="C237" s="244">
        <v>10</v>
      </c>
      <c r="D237" s="244"/>
      <c r="E237" s="244"/>
      <c r="F237" s="244"/>
      <c r="G237" s="245" t="s">
        <v>2718</v>
      </c>
      <c r="H237" s="246" t="s">
        <v>2726</v>
      </c>
      <c r="I237" s="115"/>
      <c r="J237" s="32"/>
      <c r="K237" s="32"/>
    </row>
    <row r="238" spans="1:11" ht="12.75">
      <c r="A238" s="229">
        <v>17</v>
      </c>
      <c r="B238" s="225"/>
      <c r="C238" s="244">
        <v>10</v>
      </c>
      <c r="D238" s="244"/>
      <c r="E238" s="244"/>
      <c r="F238" s="244"/>
      <c r="G238" s="245" t="s">
        <v>2718</v>
      </c>
      <c r="H238" s="246" t="s">
        <v>2726</v>
      </c>
      <c r="I238" s="115"/>
      <c r="J238" s="32"/>
      <c r="K238" s="32"/>
    </row>
    <row r="239" spans="1:11" ht="12.75">
      <c r="A239" s="229">
        <v>122</v>
      </c>
      <c r="B239" s="225"/>
      <c r="C239" s="244">
        <v>10</v>
      </c>
      <c r="D239" s="244"/>
      <c r="E239" s="244"/>
      <c r="F239" s="244"/>
      <c r="G239" s="245" t="s">
        <v>2718</v>
      </c>
      <c r="H239" s="246" t="s">
        <v>2726</v>
      </c>
      <c r="I239" s="115"/>
      <c r="J239" s="32"/>
      <c r="K239" s="32"/>
    </row>
    <row r="240" spans="1:11" ht="12.75">
      <c r="A240" s="229">
        <v>136</v>
      </c>
      <c r="B240" s="225"/>
      <c r="C240" s="244">
        <v>10</v>
      </c>
      <c r="D240" s="244"/>
      <c r="E240" s="244"/>
      <c r="F240" s="244"/>
      <c r="G240" s="245" t="s">
        <v>2718</v>
      </c>
      <c r="H240" s="246" t="s">
        <v>2726</v>
      </c>
      <c r="I240" s="115"/>
      <c r="J240" s="32"/>
      <c r="K240" s="32"/>
    </row>
    <row r="241" spans="1:11" ht="12.75">
      <c r="A241" s="229">
        <v>1</v>
      </c>
      <c r="B241" s="225"/>
      <c r="C241" s="244">
        <v>10</v>
      </c>
      <c r="D241" s="244"/>
      <c r="E241" s="244"/>
      <c r="F241" s="244"/>
      <c r="G241" s="245" t="s">
        <v>2718</v>
      </c>
      <c r="H241" s="246" t="s">
        <v>2726</v>
      </c>
      <c r="I241" s="115"/>
      <c r="J241" s="32"/>
      <c r="K241" s="32"/>
    </row>
    <row r="242" spans="1:11" ht="12.75">
      <c r="A242" s="229">
        <v>11</v>
      </c>
      <c r="B242" s="225"/>
      <c r="C242" s="244">
        <v>10</v>
      </c>
      <c r="D242" s="244"/>
      <c r="E242" s="244"/>
      <c r="F242" s="244"/>
      <c r="G242" s="245" t="s">
        <v>2718</v>
      </c>
      <c r="H242" s="246" t="s">
        <v>2726</v>
      </c>
      <c r="I242" s="115"/>
      <c r="J242" s="32"/>
      <c r="K242" s="32"/>
    </row>
    <row r="243" spans="1:11" ht="12.75">
      <c r="A243" s="229">
        <v>22</v>
      </c>
      <c r="B243" s="225"/>
      <c r="C243" s="244">
        <v>10</v>
      </c>
      <c r="D243" s="244"/>
      <c r="E243" s="244"/>
      <c r="F243" s="244"/>
      <c r="G243" s="245" t="s">
        <v>2718</v>
      </c>
      <c r="H243" s="246" t="s">
        <v>2726</v>
      </c>
      <c r="I243" s="115"/>
      <c r="J243" s="32"/>
      <c r="K243" s="32"/>
    </row>
    <row r="244" spans="1:11" ht="12.75">
      <c r="A244" s="229">
        <v>27</v>
      </c>
      <c r="B244" s="225"/>
      <c r="C244" s="244">
        <v>10</v>
      </c>
      <c r="D244" s="244"/>
      <c r="E244" s="244"/>
      <c r="F244" s="244"/>
      <c r="G244" s="245" t="s">
        <v>2718</v>
      </c>
      <c r="H244" s="246" t="s">
        <v>2726</v>
      </c>
      <c r="I244" s="115"/>
      <c r="J244" s="32"/>
      <c r="K244" s="32"/>
    </row>
    <row r="245" spans="1:11" ht="12.75">
      <c r="A245" s="229">
        <v>55</v>
      </c>
      <c r="B245" s="225"/>
      <c r="C245" s="244">
        <v>10</v>
      </c>
      <c r="D245" s="244"/>
      <c r="E245" s="244"/>
      <c r="F245" s="244"/>
      <c r="G245" s="245" t="s">
        <v>2718</v>
      </c>
      <c r="H245" s="246" t="s">
        <v>2726</v>
      </c>
      <c r="I245" s="115"/>
      <c r="J245" s="32"/>
      <c r="K245" s="32"/>
    </row>
    <row r="246" spans="1:11" ht="12.75">
      <c r="A246" s="229">
        <v>78</v>
      </c>
      <c r="B246" s="225"/>
      <c r="C246" s="244">
        <v>10</v>
      </c>
      <c r="D246" s="244"/>
      <c r="E246" s="244"/>
      <c r="F246" s="244"/>
      <c r="G246" s="245" t="s">
        <v>2718</v>
      </c>
      <c r="H246" s="246" t="s">
        <v>2726</v>
      </c>
      <c r="I246" s="115"/>
      <c r="J246" s="32"/>
      <c r="K246" s="32"/>
    </row>
    <row r="247" spans="1:11" ht="12.75">
      <c r="A247" s="229">
        <v>101</v>
      </c>
      <c r="B247" s="225"/>
      <c r="C247" s="244">
        <v>10</v>
      </c>
      <c r="D247" s="244"/>
      <c r="E247" s="244"/>
      <c r="F247" s="244"/>
      <c r="G247" s="245" t="s">
        <v>2718</v>
      </c>
      <c r="H247" s="246" t="s">
        <v>2726</v>
      </c>
      <c r="I247" s="115"/>
      <c r="J247" s="32"/>
      <c r="K247" s="32"/>
    </row>
    <row r="248" spans="1:11" ht="12.75">
      <c r="A248" s="229">
        <v>107</v>
      </c>
      <c r="B248" s="225"/>
      <c r="C248" s="244">
        <v>10</v>
      </c>
      <c r="D248" s="244"/>
      <c r="E248" s="244"/>
      <c r="F248" s="244"/>
      <c r="G248" s="245" t="s">
        <v>2718</v>
      </c>
      <c r="H248" s="246" t="s">
        <v>2726</v>
      </c>
      <c r="I248" s="115"/>
      <c r="J248" s="32"/>
      <c r="K248" s="32"/>
    </row>
    <row r="249" spans="1:11" ht="13.5" thickBot="1">
      <c r="A249" s="247">
        <v>135</v>
      </c>
      <c r="B249" s="248"/>
      <c r="C249" s="248">
        <v>10</v>
      </c>
      <c r="D249" s="248"/>
      <c r="E249" s="248"/>
      <c r="F249" s="248"/>
      <c r="G249" s="249" t="s">
        <v>2718</v>
      </c>
      <c r="H249" s="250" t="s">
        <v>2726</v>
      </c>
      <c r="I249" s="115"/>
      <c r="J249" s="32"/>
      <c r="K249" s="32"/>
    </row>
    <row r="250" spans="1:11" ht="12.75">
      <c r="A250" s="243">
        <v>16</v>
      </c>
      <c r="B250" s="244"/>
      <c r="C250" s="244">
        <v>10</v>
      </c>
      <c r="D250" s="244"/>
      <c r="E250" s="244"/>
      <c r="F250" s="244"/>
      <c r="G250" s="245" t="s">
        <v>2718</v>
      </c>
      <c r="H250" s="246" t="s">
        <v>2840</v>
      </c>
      <c r="I250" s="115"/>
      <c r="J250" s="32"/>
      <c r="K250" s="32"/>
    </row>
    <row r="251" spans="1:11" ht="12.75">
      <c r="A251" s="229">
        <v>6</v>
      </c>
      <c r="B251" s="225"/>
      <c r="C251" s="244">
        <v>10</v>
      </c>
      <c r="D251" s="244"/>
      <c r="E251" s="244"/>
      <c r="F251" s="244"/>
      <c r="G251" s="245" t="s">
        <v>2718</v>
      </c>
      <c r="H251" s="246" t="s">
        <v>2840</v>
      </c>
      <c r="I251" s="115"/>
      <c r="J251" s="32"/>
      <c r="K251" s="32"/>
    </row>
    <row r="252" spans="1:11" ht="12.75">
      <c r="A252" s="229">
        <v>14</v>
      </c>
      <c r="B252" s="225"/>
      <c r="C252" s="244">
        <v>10</v>
      </c>
      <c r="D252" s="244"/>
      <c r="E252" s="244"/>
      <c r="F252" s="244"/>
      <c r="G252" s="245" t="s">
        <v>2718</v>
      </c>
      <c r="H252" s="246" t="s">
        <v>2840</v>
      </c>
      <c r="I252" s="115"/>
      <c r="J252" s="32"/>
      <c r="K252" s="32"/>
    </row>
    <row r="253" spans="1:11" ht="12.75">
      <c r="A253" s="229">
        <v>6</v>
      </c>
      <c r="B253" s="225"/>
      <c r="C253" s="244">
        <v>10</v>
      </c>
      <c r="D253" s="244"/>
      <c r="E253" s="244"/>
      <c r="F253" s="244"/>
      <c r="G253" s="245" t="s">
        <v>2718</v>
      </c>
      <c r="H253" s="246" t="s">
        <v>2840</v>
      </c>
      <c r="I253" s="115"/>
      <c r="J253" s="32"/>
      <c r="K253" s="32"/>
    </row>
    <row r="254" spans="1:11" ht="12.75">
      <c r="A254" s="229">
        <v>29</v>
      </c>
      <c r="B254" s="225"/>
      <c r="C254" s="244">
        <v>10</v>
      </c>
      <c r="D254" s="244"/>
      <c r="E254" s="244"/>
      <c r="F254" s="244"/>
      <c r="G254" s="245" t="s">
        <v>2718</v>
      </c>
      <c r="H254" s="246" t="s">
        <v>2840</v>
      </c>
      <c r="I254" s="115"/>
      <c r="J254" s="32"/>
      <c r="K254" s="32"/>
    </row>
    <row r="255" spans="1:11" ht="12.75">
      <c r="A255" s="229">
        <v>36</v>
      </c>
      <c r="B255" s="225"/>
      <c r="C255" s="244">
        <v>10</v>
      </c>
      <c r="D255" s="244"/>
      <c r="E255" s="244"/>
      <c r="F255" s="244"/>
      <c r="G255" s="245" t="s">
        <v>2718</v>
      </c>
      <c r="H255" s="246" t="s">
        <v>2840</v>
      </c>
      <c r="I255" s="115"/>
      <c r="J255" s="32"/>
      <c r="K255" s="32"/>
    </row>
    <row r="256" spans="1:11" ht="12.75">
      <c r="A256" s="229">
        <v>49</v>
      </c>
      <c r="B256" s="225"/>
      <c r="C256" s="244">
        <v>10</v>
      </c>
      <c r="D256" s="244"/>
      <c r="E256" s="244"/>
      <c r="F256" s="244"/>
      <c r="G256" s="245" t="s">
        <v>2718</v>
      </c>
      <c r="H256" s="246" t="s">
        <v>2840</v>
      </c>
      <c r="I256" s="115"/>
      <c r="J256" s="32"/>
      <c r="K256" s="32"/>
    </row>
    <row r="257" spans="1:11" ht="12.75">
      <c r="A257" s="229">
        <v>8</v>
      </c>
      <c r="B257" s="225"/>
      <c r="C257" s="244">
        <v>10</v>
      </c>
      <c r="D257" s="244"/>
      <c r="E257" s="244"/>
      <c r="F257" s="244"/>
      <c r="G257" s="245" t="s">
        <v>2718</v>
      </c>
      <c r="H257" s="246" t="s">
        <v>2840</v>
      </c>
      <c r="I257" s="115"/>
      <c r="J257" s="32"/>
      <c r="K257" s="32"/>
    </row>
    <row r="258" spans="1:11" ht="12.75">
      <c r="A258" s="229">
        <v>14</v>
      </c>
      <c r="B258" s="225"/>
      <c r="C258" s="244">
        <v>10</v>
      </c>
      <c r="D258" s="244"/>
      <c r="E258" s="244"/>
      <c r="F258" s="244"/>
      <c r="G258" s="245" t="s">
        <v>2718</v>
      </c>
      <c r="H258" s="246" t="s">
        <v>2840</v>
      </c>
      <c r="I258" s="115"/>
      <c r="J258" s="32"/>
      <c r="K258" s="32"/>
    </row>
    <row r="259" spans="1:11" ht="12.75">
      <c r="A259" s="229">
        <v>43</v>
      </c>
      <c r="B259" s="225"/>
      <c r="C259" s="244">
        <v>10</v>
      </c>
      <c r="D259" s="244"/>
      <c r="E259" s="244"/>
      <c r="F259" s="244"/>
      <c r="G259" s="245" t="s">
        <v>2718</v>
      </c>
      <c r="H259" s="246" t="s">
        <v>2840</v>
      </c>
      <c r="I259" s="115"/>
      <c r="J259" s="32"/>
      <c r="K259" s="32"/>
    </row>
    <row r="260" spans="1:11" ht="12.75">
      <c r="A260" s="229">
        <v>82</v>
      </c>
      <c r="B260" s="225"/>
      <c r="C260" s="244">
        <v>10</v>
      </c>
      <c r="D260" s="244"/>
      <c r="E260" s="244"/>
      <c r="F260" s="244"/>
      <c r="G260" s="245" t="s">
        <v>2718</v>
      </c>
      <c r="H260" s="246" t="s">
        <v>2840</v>
      </c>
      <c r="I260" s="115"/>
      <c r="J260" s="32"/>
      <c r="K260" s="32"/>
    </row>
    <row r="261" spans="1:11" ht="12.75">
      <c r="A261" s="229">
        <v>92</v>
      </c>
      <c r="B261" s="225"/>
      <c r="C261" s="244">
        <v>10</v>
      </c>
      <c r="D261" s="244"/>
      <c r="E261" s="244"/>
      <c r="F261" s="244"/>
      <c r="G261" s="245" t="s">
        <v>2718</v>
      </c>
      <c r="H261" s="246" t="s">
        <v>2840</v>
      </c>
      <c r="I261" s="115"/>
      <c r="J261" s="32"/>
      <c r="K261" s="32"/>
    </row>
    <row r="262" spans="1:11" ht="12.75">
      <c r="A262" s="229">
        <v>141</v>
      </c>
      <c r="B262" s="225"/>
      <c r="C262" s="244">
        <v>10</v>
      </c>
      <c r="D262" s="244"/>
      <c r="E262" s="244"/>
      <c r="F262" s="244"/>
      <c r="G262" s="245" t="s">
        <v>2718</v>
      </c>
      <c r="H262" s="246" t="s">
        <v>2840</v>
      </c>
      <c r="I262" s="115"/>
      <c r="J262" s="32"/>
      <c r="K262" s="32"/>
    </row>
    <row r="263" spans="1:11" ht="12.75">
      <c r="A263" s="229">
        <v>11</v>
      </c>
      <c r="B263" s="225"/>
      <c r="C263" s="244">
        <v>10</v>
      </c>
      <c r="D263" s="244"/>
      <c r="E263" s="244"/>
      <c r="F263" s="244"/>
      <c r="G263" s="245" t="s">
        <v>2718</v>
      </c>
      <c r="H263" s="246" t="s">
        <v>2840</v>
      </c>
      <c r="I263" s="115"/>
      <c r="J263" s="32"/>
      <c r="K263" s="32"/>
    </row>
    <row r="264" spans="1:11" ht="12.75">
      <c r="A264" s="229">
        <v>6</v>
      </c>
      <c r="B264" s="225"/>
      <c r="C264" s="244">
        <v>10</v>
      </c>
      <c r="D264" s="244"/>
      <c r="E264" s="244"/>
      <c r="F264" s="244"/>
      <c r="G264" s="245" t="s">
        <v>2718</v>
      </c>
      <c r="H264" s="246" t="s">
        <v>2840</v>
      </c>
      <c r="I264" s="115"/>
      <c r="J264" s="32"/>
      <c r="K264" s="32"/>
    </row>
    <row r="265" spans="1:11" ht="12.75">
      <c r="A265" s="229">
        <v>26</v>
      </c>
      <c r="B265" s="225"/>
      <c r="C265" s="244">
        <v>10</v>
      </c>
      <c r="D265" s="244"/>
      <c r="E265" s="244"/>
      <c r="F265" s="244"/>
      <c r="G265" s="245" t="s">
        <v>2718</v>
      </c>
      <c r="H265" s="246" t="s">
        <v>2840</v>
      </c>
      <c r="I265" s="115"/>
      <c r="J265" s="32"/>
      <c r="K265" s="32"/>
    </row>
    <row r="266" spans="1:11" ht="12.75">
      <c r="A266" s="229">
        <v>40</v>
      </c>
      <c r="B266" s="225"/>
      <c r="C266" s="244">
        <v>10</v>
      </c>
      <c r="D266" s="244"/>
      <c r="E266" s="244"/>
      <c r="F266" s="244"/>
      <c r="G266" s="245" t="s">
        <v>2718</v>
      </c>
      <c r="H266" s="246" t="s">
        <v>2840</v>
      </c>
      <c r="I266" s="115"/>
      <c r="J266" s="32"/>
      <c r="K266" s="32"/>
    </row>
    <row r="267" spans="1:11" ht="12.75">
      <c r="A267" s="229">
        <v>65</v>
      </c>
      <c r="B267" s="225"/>
      <c r="C267" s="244">
        <v>10</v>
      </c>
      <c r="D267" s="244"/>
      <c r="E267" s="244"/>
      <c r="F267" s="244"/>
      <c r="G267" s="245" t="s">
        <v>2718</v>
      </c>
      <c r="H267" s="246" t="s">
        <v>2840</v>
      </c>
      <c r="I267" s="115"/>
      <c r="J267" s="32"/>
      <c r="K267" s="32"/>
    </row>
    <row r="268" spans="1:11" ht="12.75">
      <c r="A268" s="229">
        <v>70</v>
      </c>
      <c r="B268" s="225"/>
      <c r="C268" s="244">
        <v>10</v>
      </c>
      <c r="D268" s="244"/>
      <c r="E268" s="244"/>
      <c r="F268" s="244"/>
      <c r="G268" s="245" t="s">
        <v>2718</v>
      </c>
      <c r="H268" s="246" t="s">
        <v>2840</v>
      </c>
      <c r="I268" s="115"/>
      <c r="J268" s="32"/>
      <c r="K268" s="32"/>
    </row>
    <row r="269" spans="1:11" ht="12.75">
      <c r="A269" s="229">
        <v>95</v>
      </c>
      <c r="B269" s="225"/>
      <c r="C269" s="244">
        <v>10</v>
      </c>
      <c r="D269" s="244"/>
      <c r="E269" s="244"/>
      <c r="F269" s="244"/>
      <c r="G269" s="245" t="s">
        <v>2718</v>
      </c>
      <c r="H269" s="246" t="s">
        <v>2840</v>
      </c>
      <c r="I269" s="115"/>
      <c r="J269" s="32"/>
      <c r="K269" s="32"/>
    </row>
    <row r="270" spans="1:11" ht="12.75">
      <c r="A270" s="229">
        <v>123</v>
      </c>
      <c r="B270" s="225"/>
      <c r="C270" s="244">
        <v>10</v>
      </c>
      <c r="D270" s="244"/>
      <c r="E270" s="244"/>
      <c r="F270" s="244"/>
      <c r="G270" s="245" t="s">
        <v>2718</v>
      </c>
      <c r="H270" s="246" t="s">
        <v>2840</v>
      </c>
      <c r="I270" s="115"/>
      <c r="J270" s="32"/>
      <c r="K270" s="32"/>
    </row>
    <row r="271" spans="1:11" ht="12.75">
      <c r="A271" s="229">
        <v>141</v>
      </c>
      <c r="B271" s="225"/>
      <c r="C271" s="244">
        <v>10</v>
      </c>
      <c r="D271" s="244"/>
      <c r="E271" s="244"/>
      <c r="F271" s="244"/>
      <c r="G271" s="245" t="s">
        <v>2718</v>
      </c>
      <c r="H271" s="246" t="s">
        <v>2840</v>
      </c>
      <c r="I271" s="115"/>
      <c r="J271" s="32"/>
      <c r="K271" s="32"/>
    </row>
    <row r="272" spans="1:11" ht="12.75">
      <c r="A272" s="229">
        <v>45</v>
      </c>
      <c r="B272" s="225"/>
      <c r="C272" s="244">
        <v>10</v>
      </c>
      <c r="D272" s="244"/>
      <c r="E272" s="244"/>
      <c r="F272" s="244"/>
      <c r="G272" s="245" t="s">
        <v>2718</v>
      </c>
      <c r="H272" s="246" t="s">
        <v>2840</v>
      </c>
      <c r="I272" s="115"/>
      <c r="J272" s="32"/>
      <c r="K272" s="32"/>
    </row>
    <row r="273" spans="1:11" ht="12.75">
      <c r="A273" s="229">
        <v>65</v>
      </c>
      <c r="B273" s="225"/>
      <c r="C273" s="244">
        <v>10</v>
      </c>
      <c r="D273" s="244"/>
      <c r="E273" s="244"/>
      <c r="F273" s="244"/>
      <c r="G273" s="245" t="s">
        <v>2718</v>
      </c>
      <c r="H273" s="246" t="s">
        <v>2840</v>
      </c>
      <c r="I273" s="115"/>
      <c r="J273" s="32"/>
      <c r="K273" s="32"/>
    </row>
    <row r="274" spans="1:11" ht="12.75">
      <c r="A274" s="229">
        <v>130</v>
      </c>
      <c r="B274" s="225"/>
      <c r="C274" s="244">
        <v>10</v>
      </c>
      <c r="D274" s="244"/>
      <c r="E274" s="244"/>
      <c r="F274" s="244"/>
      <c r="G274" s="245" t="s">
        <v>2718</v>
      </c>
      <c r="H274" s="246" t="s">
        <v>2840</v>
      </c>
      <c r="I274" s="115"/>
      <c r="J274" s="32"/>
      <c r="K274" s="32"/>
    </row>
    <row r="275" spans="1:11" ht="12.75">
      <c r="A275" s="229">
        <v>136</v>
      </c>
      <c r="B275" s="225"/>
      <c r="C275" s="244">
        <v>10</v>
      </c>
      <c r="D275" s="244"/>
      <c r="E275" s="244"/>
      <c r="F275" s="244"/>
      <c r="G275" s="245" t="s">
        <v>2718</v>
      </c>
      <c r="H275" s="246" t="s">
        <v>2840</v>
      </c>
      <c r="I275" s="115"/>
      <c r="J275" s="32"/>
      <c r="K275" s="32"/>
    </row>
    <row r="276" spans="1:11" ht="12.75">
      <c r="A276" s="229">
        <v>140</v>
      </c>
      <c r="B276" s="225"/>
      <c r="C276" s="244">
        <v>10</v>
      </c>
      <c r="D276" s="244"/>
      <c r="E276" s="244"/>
      <c r="F276" s="244"/>
      <c r="G276" s="245" t="s">
        <v>2718</v>
      </c>
      <c r="H276" s="246" t="s">
        <v>2840</v>
      </c>
      <c r="I276" s="115"/>
      <c r="J276" s="32"/>
      <c r="K276" s="32"/>
    </row>
    <row r="277" spans="1:11" ht="12.75">
      <c r="A277" s="229">
        <v>19</v>
      </c>
      <c r="B277" s="225"/>
      <c r="C277" s="244">
        <v>10</v>
      </c>
      <c r="D277" s="244"/>
      <c r="E277" s="244"/>
      <c r="F277" s="244"/>
      <c r="G277" s="245" t="s">
        <v>2718</v>
      </c>
      <c r="H277" s="246" t="s">
        <v>2840</v>
      </c>
      <c r="I277" s="115"/>
      <c r="J277" s="32"/>
      <c r="K277" s="32"/>
    </row>
    <row r="278" spans="1:11" ht="12.75">
      <c r="A278" s="229">
        <v>124</v>
      </c>
      <c r="B278" s="225"/>
      <c r="C278" s="244">
        <v>10</v>
      </c>
      <c r="D278" s="244"/>
      <c r="E278" s="244"/>
      <c r="F278" s="244"/>
      <c r="G278" s="245" t="s">
        <v>2718</v>
      </c>
      <c r="H278" s="246" t="s">
        <v>2840</v>
      </c>
      <c r="I278" s="115"/>
      <c r="J278" s="32"/>
      <c r="K278" s="32"/>
    </row>
    <row r="279" spans="1:11" ht="12.75">
      <c r="A279" s="229">
        <v>3</v>
      </c>
      <c r="B279" s="225"/>
      <c r="C279" s="244">
        <v>10</v>
      </c>
      <c r="D279" s="244"/>
      <c r="E279" s="244"/>
      <c r="F279" s="244"/>
      <c r="G279" s="245" t="s">
        <v>2718</v>
      </c>
      <c r="H279" s="246" t="s">
        <v>2840</v>
      </c>
      <c r="I279" s="115"/>
      <c r="J279" s="32"/>
      <c r="K279" s="32"/>
    </row>
    <row r="280" spans="1:11" ht="12.75">
      <c r="A280" s="229">
        <v>12</v>
      </c>
      <c r="B280" s="225"/>
      <c r="C280" s="244">
        <v>10</v>
      </c>
      <c r="D280" s="244"/>
      <c r="E280" s="244"/>
      <c r="F280" s="244"/>
      <c r="G280" s="245" t="s">
        <v>2718</v>
      </c>
      <c r="H280" s="246" t="s">
        <v>2840</v>
      </c>
      <c r="I280" s="115"/>
      <c r="J280" s="32"/>
      <c r="K280" s="32"/>
    </row>
    <row r="281" spans="1:11" ht="12.75">
      <c r="A281" s="229">
        <v>19</v>
      </c>
      <c r="B281" s="225"/>
      <c r="C281" s="244">
        <v>10</v>
      </c>
      <c r="D281" s="244"/>
      <c r="E281" s="244"/>
      <c r="F281" s="244"/>
      <c r="G281" s="245" t="s">
        <v>2718</v>
      </c>
      <c r="H281" s="246" t="s">
        <v>2840</v>
      </c>
      <c r="I281" s="115"/>
      <c r="J281" s="32"/>
      <c r="K281" s="32"/>
    </row>
    <row r="282" spans="1:11" ht="12.75">
      <c r="A282" s="229">
        <v>27</v>
      </c>
      <c r="B282" s="225"/>
      <c r="C282" s="244">
        <v>10</v>
      </c>
      <c r="D282" s="244"/>
      <c r="E282" s="244"/>
      <c r="F282" s="244"/>
      <c r="G282" s="245" t="s">
        <v>2718</v>
      </c>
      <c r="H282" s="246" t="s">
        <v>2840</v>
      </c>
      <c r="I282" s="115"/>
      <c r="J282" s="32"/>
      <c r="K282" s="32"/>
    </row>
    <row r="283" spans="1:11" ht="12.75">
      <c r="A283" s="229">
        <v>34</v>
      </c>
      <c r="B283" s="225"/>
      <c r="C283" s="244">
        <v>10</v>
      </c>
      <c r="D283" s="244"/>
      <c r="E283" s="244"/>
      <c r="F283" s="244"/>
      <c r="G283" s="245" t="s">
        <v>2718</v>
      </c>
      <c r="H283" s="246" t="s">
        <v>2840</v>
      </c>
      <c r="I283" s="115"/>
      <c r="J283" s="32"/>
      <c r="K283" s="32"/>
    </row>
    <row r="284" spans="1:11" ht="12.75">
      <c r="A284" s="229">
        <v>28</v>
      </c>
      <c r="B284" s="225"/>
      <c r="C284" s="244">
        <v>10</v>
      </c>
      <c r="D284" s="244"/>
      <c r="E284" s="244"/>
      <c r="F284" s="244"/>
      <c r="G284" s="245" t="s">
        <v>2718</v>
      </c>
      <c r="H284" s="246" t="s">
        <v>2840</v>
      </c>
      <c r="I284" s="115"/>
      <c r="J284" s="32"/>
      <c r="K284" s="32"/>
    </row>
    <row r="285" spans="1:11" ht="12.75">
      <c r="A285" s="229">
        <v>64</v>
      </c>
      <c r="B285" s="225"/>
      <c r="C285" s="244">
        <v>10</v>
      </c>
      <c r="D285" s="244"/>
      <c r="E285" s="244"/>
      <c r="F285" s="244"/>
      <c r="G285" s="245" t="s">
        <v>2718</v>
      </c>
      <c r="H285" s="246" t="s">
        <v>2840</v>
      </c>
      <c r="I285" s="115"/>
      <c r="J285" s="32"/>
      <c r="K285" s="32"/>
    </row>
    <row r="286" spans="1:11" ht="12.75">
      <c r="A286" s="229">
        <v>92</v>
      </c>
      <c r="B286" s="225"/>
      <c r="C286" s="244">
        <v>10</v>
      </c>
      <c r="D286" s="244"/>
      <c r="E286" s="244"/>
      <c r="F286" s="244"/>
      <c r="G286" s="245" t="s">
        <v>2718</v>
      </c>
      <c r="H286" s="246" t="s">
        <v>2840</v>
      </c>
      <c r="I286" s="115"/>
      <c r="J286" s="32"/>
      <c r="K286" s="32"/>
    </row>
    <row r="287" spans="1:11" ht="12.75">
      <c r="A287" s="229">
        <v>122</v>
      </c>
      <c r="B287" s="225"/>
      <c r="C287" s="244">
        <v>10</v>
      </c>
      <c r="D287" s="244"/>
      <c r="E287" s="244"/>
      <c r="F287" s="244"/>
      <c r="G287" s="245" t="s">
        <v>2718</v>
      </c>
      <c r="H287" s="246" t="s">
        <v>2840</v>
      </c>
      <c r="I287" s="115"/>
      <c r="J287" s="32"/>
      <c r="K287" s="32"/>
    </row>
    <row r="288" spans="1:11" ht="12.75">
      <c r="A288" s="229">
        <v>123</v>
      </c>
      <c r="B288" s="225"/>
      <c r="C288" s="244">
        <v>10</v>
      </c>
      <c r="D288" s="244"/>
      <c r="E288" s="244"/>
      <c r="F288" s="244"/>
      <c r="G288" s="245" t="s">
        <v>2718</v>
      </c>
      <c r="H288" s="246" t="s">
        <v>2840</v>
      </c>
      <c r="I288" s="115"/>
      <c r="J288" s="32"/>
      <c r="K288" s="32"/>
    </row>
    <row r="289" spans="1:11" ht="12.75">
      <c r="A289" s="229">
        <v>132</v>
      </c>
      <c r="B289" s="225"/>
      <c r="C289" s="244">
        <v>10</v>
      </c>
      <c r="D289" s="244"/>
      <c r="E289" s="244"/>
      <c r="F289" s="244"/>
      <c r="G289" s="245" t="s">
        <v>2718</v>
      </c>
      <c r="H289" s="246" t="s">
        <v>2840</v>
      </c>
      <c r="I289" s="115"/>
      <c r="J289" s="32"/>
      <c r="K289" s="32"/>
    </row>
    <row r="290" spans="1:11" ht="12.75">
      <c r="A290" s="229">
        <v>134</v>
      </c>
      <c r="B290" s="225"/>
      <c r="C290" s="244">
        <v>10</v>
      </c>
      <c r="D290" s="244"/>
      <c r="E290" s="244"/>
      <c r="F290" s="244"/>
      <c r="G290" s="245" t="s">
        <v>2718</v>
      </c>
      <c r="H290" s="246" t="s">
        <v>2840</v>
      </c>
      <c r="I290" s="115"/>
      <c r="J290" s="32"/>
      <c r="K290" s="32"/>
    </row>
    <row r="291" spans="1:11" ht="12.75">
      <c r="A291" s="229">
        <v>139</v>
      </c>
      <c r="B291" s="225"/>
      <c r="C291" s="244">
        <v>10</v>
      </c>
      <c r="D291" s="244"/>
      <c r="E291" s="244"/>
      <c r="F291" s="244"/>
      <c r="G291" s="245" t="s">
        <v>2718</v>
      </c>
      <c r="H291" s="246" t="s">
        <v>2840</v>
      </c>
      <c r="I291" s="115"/>
      <c r="J291" s="32"/>
      <c r="K291" s="32"/>
    </row>
    <row r="292" spans="1:11" ht="12.75">
      <c r="A292" s="229">
        <v>4</v>
      </c>
      <c r="B292" s="225"/>
      <c r="C292" s="244">
        <v>10</v>
      </c>
      <c r="D292" s="244"/>
      <c r="E292" s="244"/>
      <c r="F292" s="244"/>
      <c r="G292" s="245" t="s">
        <v>2718</v>
      </c>
      <c r="H292" s="246" t="s">
        <v>2840</v>
      </c>
      <c r="I292" s="115"/>
      <c r="J292" s="32"/>
      <c r="K292" s="32"/>
    </row>
    <row r="293" spans="1:11" ht="12.75">
      <c r="A293" s="229">
        <v>7</v>
      </c>
      <c r="B293" s="225"/>
      <c r="C293" s="244">
        <v>10</v>
      </c>
      <c r="D293" s="244"/>
      <c r="E293" s="244"/>
      <c r="F293" s="244"/>
      <c r="G293" s="245" t="s">
        <v>2718</v>
      </c>
      <c r="H293" s="246" t="s">
        <v>2840</v>
      </c>
      <c r="I293" s="115"/>
      <c r="J293" s="32"/>
      <c r="K293" s="32"/>
    </row>
    <row r="294" spans="1:11" ht="12.75">
      <c r="A294" s="229">
        <v>9</v>
      </c>
      <c r="B294" s="225"/>
      <c r="C294" s="244">
        <v>10</v>
      </c>
      <c r="D294" s="244"/>
      <c r="E294" s="244"/>
      <c r="F294" s="244"/>
      <c r="G294" s="245" t="s">
        <v>2718</v>
      </c>
      <c r="H294" s="246" t="s">
        <v>2840</v>
      </c>
      <c r="I294" s="115"/>
      <c r="J294" s="32"/>
      <c r="K294" s="32"/>
    </row>
    <row r="295" spans="1:11" ht="12.75">
      <c r="A295" s="229">
        <v>10</v>
      </c>
      <c r="B295" s="225"/>
      <c r="C295" s="244">
        <v>10</v>
      </c>
      <c r="D295" s="244"/>
      <c r="E295" s="244"/>
      <c r="F295" s="244"/>
      <c r="G295" s="245" t="s">
        <v>2718</v>
      </c>
      <c r="H295" s="246" t="s">
        <v>2840</v>
      </c>
      <c r="I295" s="115"/>
      <c r="J295" s="32"/>
      <c r="K295" s="32"/>
    </row>
    <row r="296" spans="1:11" ht="12.75">
      <c r="A296" s="229">
        <v>11</v>
      </c>
      <c r="B296" s="225"/>
      <c r="C296" s="244">
        <v>10</v>
      </c>
      <c r="D296" s="244"/>
      <c r="E296" s="244"/>
      <c r="F296" s="244"/>
      <c r="G296" s="245" t="s">
        <v>2718</v>
      </c>
      <c r="H296" s="246" t="s">
        <v>2840</v>
      </c>
      <c r="I296" s="115"/>
      <c r="J296" s="32"/>
      <c r="K296" s="32"/>
    </row>
    <row r="297" spans="1:11" ht="12.75">
      <c r="A297" s="229">
        <v>12</v>
      </c>
      <c r="B297" s="225"/>
      <c r="C297" s="244">
        <v>10</v>
      </c>
      <c r="D297" s="244"/>
      <c r="E297" s="244"/>
      <c r="F297" s="244"/>
      <c r="G297" s="245" t="s">
        <v>2718</v>
      </c>
      <c r="H297" s="246" t="s">
        <v>2840</v>
      </c>
      <c r="I297" s="115"/>
      <c r="J297" s="32"/>
      <c r="K297" s="32"/>
    </row>
    <row r="298" spans="1:11" ht="12.75">
      <c r="A298" s="229">
        <v>15</v>
      </c>
      <c r="B298" s="225"/>
      <c r="C298" s="244">
        <v>10</v>
      </c>
      <c r="D298" s="244"/>
      <c r="E298" s="244"/>
      <c r="F298" s="244"/>
      <c r="G298" s="245" t="s">
        <v>2718</v>
      </c>
      <c r="H298" s="246" t="s">
        <v>2840</v>
      </c>
      <c r="I298" s="115"/>
      <c r="J298" s="32"/>
      <c r="K298" s="32"/>
    </row>
    <row r="299" spans="1:11" ht="12.75">
      <c r="A299" s="229">
        <v>17</v>
      </c>
      <c r="B299" s="225"/>
      <c r="C299" s="244">
        <v>10</v>
      </c>
      <c r="D299" s="244"/>
      <c r="E299" s="244"/>
      <c r="F299" s="244"/>
      <c r="G299" s="245" t="s">
        <v>2718</v>
      </c>
      <c r="H299" s="246" t="s">
        <v>2840</v>
      </c>
      <c r="I299" s="115"/>
      <c r="J299" s="32"/>
      <c r="K299" s="32"/>
    </row>
    <row r="300" spans="1:11" ht="12.75">
      <c r="A300" s="229">
        <v>26</v>
      </c>
      <c r="B300" s="225"/>
      <c r="C300" s="244">
        <v>10</v>
      </c>
      <c r="D300" s="244"/>
      <c r="E300" s="244"/>
      <c r="F300" s="244"/>
      <c r="G300" s="245" t="s">
        <v>2718</v>
      </c>
      <c r="H300" s="246" t="s">
        <v>2840</v>
      </c>
      <c r="I300" s="115"/>
      <c r="J300" s="32"/>
      <c r="K300" s="32"/>
    </row>
    <row r="301" spans="1:11" ht="12.75">
      <c r="A301" s="229">
        <v>34</v>
      </c>
      <c r="B301" s="225"/>
      <c r="C301" s="244">
        <v>10</v>
      </c>
      <c r="D301" s="244"/>
      <c r="E301" s="244"/>
      <c r="F301" s="244"/>
      <c r="G301" s="245" t="s">
        <v>2718</v>
      </c>
      <c r="H301" s="246" t="s">
        <v>2840</v>
      </c>
      <c r="I301" s="115"/>
      <c r="J301" s="32"/>
      <c r="K301" s="32"/>
    </row>
    <row r="302" spans="1:11" ht="12.75">
      <c r="A302" s="229">
        <v>36</v>
      </c>
      <c r="B302" s="225"/>
      <c r="C302" s="244">
        <v>10</v>
      </c>
      <c r="D302" s="244"/>
      <c r="E302" s="244"/>
      <c r="F302" s="244"/>
      <c r="G302" s="245" t="s">
        <v>2718</v>
      </c>
      <c r="H302" s="246" t="s">
        <v>2840</v>
      </c>
      <c r="I302" s="115"/>
      <c r="J302" s="32"/>
      <c r="K302" s="32"/>
    </row>
    <row r="303" spans="1:11" ht="12.75">
      <c r="A303" s="229">
        <v>41</v>
      </c>
      <c r="B303" s="225"/>
      <c r="C303" s="244">
        <v>10</v>
      </c>
      <c r="D303" s="244"/>
      <c r="E303" s="244"/>
      <c r="F303" s="244"/>
      <c r="G303" s="245" t="s">
        <v>2718</v>
      </c>
      <c r="H303" s="246" t="s">
        <v>2840</v>
      </c>
      <c r="I303" s="115"/>
      <c r="J303" s="32"/>
      <c r="K303" s="32"/>
    </row>
    <row r="304" spans="1:11" ht="12.75">
      <c r="A304" s="229">
        <v>43</v>
      </c>
      <c r="B304" s="225"/>
      <c r="C304" s="244">
        <v>10</v>
      </c>
      <c r="D304" s="244"/>
      <c r="E304" s="244"/>
      <c r="F304" s="244"/>
      <c r="G304" s="245" t="s">
        <v>2718</v>
      </c>
      <c r="H304" s="246" t="s">
        <v>2840</v>
      </c>
      <c r="I304" s="115"/>
      <c r="J304" s="32"/>
      <c r="K304" s="32"/>
    </row>
    <row r="305" spans="1:11" ht="12.75">
      <c r="A305" s="229">
        <v>59</v>
      </c>
      <c r="B305" s="225"/>
      <c r="C305" s="244">
        <v>10</v>
      </c>
      <c r="D305" s="244"/>
      <c r="E305" s="244"/>
      <c r="F305" s="244"/>
      <c r="G305" s="245" t="s">
        <v>2718</v>
      </c>
      <c r="H305" s="246" t="s">
        <v>2840</v>
      </c>
      <c r="I305" s="115"/>
      <c r="J305" s="32"/>
      <c r="K305" s="32"/>
    </row>
    <row r="306" spans="1:11" ht="12.75">
      <c r="A306" s="229">
        <v>67</v>
      </c>
      <c r="B306" s="225"/>
      <c r="C306" s="244">
        <v>10</v>
      </c>
      <c r="D306" s="244"/>
      <c r="E306" s="244"/>
      <c r="F306" s="244"/>
      <c r="G306" s="245" t="s">
        <v>2718</v>
      </c>
      <c r="H306" s="246" t="s">
        <v>2840</v>
      </c>
      <c r="I306" s="115"/>
      <c r="J306" s="32"/>
      <c r="K306" s="32"/>
    </row>
    <row r="307" spans="1:11" ht="12.75">
      <c r="A307" s="229">
        <v>102</v>
      </c>
      <c r="B307" s="225"/>
      <c r="C307" s="244">
        <v>10</v>
      </c>
      <c r="D307" s="244"/>
      <c r="E307" s="244"/>
      <c r="F307" s="244"/>
      <c r="G307" s="245" t="s">
        <v>2718</v>
      </c>
      <c r="H307" s="246" t="s">
        <v>2840</v>
      </c>
      <c r="I307" s="115"/>
      <c r="J307" s="32"/>
      <c r="K307" s="32"/>
    </row>
    <row r="308" spans="1:11" ht="12.75">
      <c r="A308" s="229">
        <v>106</v>
      </c>
      <c r="B308" s="225"/>
      <c r="C308" s="244">
        <v>10</v>
      </c>
      <c r="D308" s="244"/>
      <c r="E308" s="244"/>
      <c r="F308" s="244"/>
      <c r="G308" s="245" t="s">
        <v>2718</v>
      </c>
      <c r="H308" s="246" t="s">
        <v>2840</v>
      </c>
      <c r="I308" s="115"/>
      <c r="J308" s="32"/>
      <c r="K308" s="32"/>
    </row>
    <row r="309" spans="1:11" ht="12.75">
      <c r="A309" s="229">
        <v>116</v>
      </c>
      <c r="B309" s="225"/>
      <c r="C309" s="244">
        <v>10</v>
      </c>
      <c r="D309" s="244"/>
      <c r="E309" s="244"/>
      <c r="F309" s="244"/>
      <c r="G309" s="245" t="s">
        <v>2718</v>
      </c>
      <c r="H309" s="246" t="s">
        <v>2840</v>
      </c>
      <c r="I309" s="115"/>
      <c r="J309" s="32"/>
      <c r="K309" s="32"/>
    </row>
    <row r="310" spans="1:11" ht="12.75">
      <c r="A310" s="229">
        <v>121</v>
      </c>
      <c r="B310" s="225"/>
      <c r="C310" s="244">
        <v>10</v>
      </c>
      <c r="D310" s="244"/>
      <c r="E310" s="244"/>
      <c r="F310" s="244"/>
      <c r="G310" s="245" t="s">
        <v>2718</v>
      </c>
      <c r="H310" s="246" t="s">
        <v>2840</v>
      </c>
      <c r="I310" s="115"/>
      <c r="J310" s="32"/>
      <c r="K310" s="32"/>
    </row>
    <row r="311" spans="1:11" ht="12.75">
      <c r="A311" s="229">
        <v>125</v>
      </c>
      <c r="B311" s="225"/>
      <c r="C311" s="244">
        <v>10</v>
      </c>
      <c r="D311" s="244"/>
      <c r="E311" s="244"/>
      <c r="F311" s="244"/>
      <c r="G311" s="245" t="s">
        <v>2718</v>
      </c>
      <c r="H311" s="246" t="s">
        <v>2840</v>
      </c>
      <c r="I311" s="115"/>
      <c r="J311" s="32"/>
      <c r="K311" s="32"/>
    </row>
    <row r="312" spans="1:11" ht="12.75">
      <c r="A312" s="229">
        <v>131</v>
      </c>
      <c r="B312" s="225"/>
      <c r="C312" s="244">
        <v>10</v>
      </c>
      <c r="D312" s="244"/>
      <c r="E312" s="244"/>
      <c r="F312" s="244"/>
      <c r="G312" s="245" t="s">
        <v>2718</v>
      </c>
      <c r="H312" s="246" t="s">
        <v>2840</v>
      </c>
      <c r="I312" s="115"/>
      <c r="J312" s="32"/>
      <c r="K312" s="32"/>
    </row>
    <row r="313" spans="1:11" ht="12.75">
      <c r="A313" s="229">
        <v>139</v>
      </c>
      <c r="B313" s="225"/>
      <c r="C313" s="244">
        <v>10</v>
      </c>
      <c r="D313" s="244"/>
      <c r="E313" s="244"/>
      <c r="F313" s="244"/>
      <c r="G313" s="245" t="s">
        <v>2718</v>
      </c>
      <c r="H313" s="246" t="s">
        <v>2840</v>
      </c>
      <c r="I313" s="115"/>
      <c r="J313" s="32"/>
      <c r="K313" s="32"/>
    </row>
    <row r="314" spans="1:11" ht="12.75">
      <c r="A314" s="229">
        <v>136</v>
      </c>
      <c r="B314" s="225"/>
      <c r="C314" s="244">
        <v>10</v>
      </c>
      <c r="D314" s="244"/>
      <c r="E314" s="244"/>
      <c r="F314" s="244"/>
      <c r="G314" s="245" t="s">
        <v>2718</v>
      </c>
      <c r="H314" s="246" t="s">
        <v>2840</v>
      </c>
      <c r="I314" s="115"/>
      <c r="J314" s="32"/>
      <c r="K314" s="32"/>
    </row>
    <row r="315" spans="1:11" ht="12.75">
      <c r="A315" s="229">
        <v>4</v>
      </c>
      <c r="B315" s="225"/>
      <c r="C315" s="244">
        <v>10</v>
      </c>
      <c r="D315" s="244"/>
      <c r="E315" s="244"/>
      <c r="F315" s="244"/>
      <c r="G315" s="245" t="s">
        <v>2718</v>
      </c>
      <c r="H315" s="246" t="s">
        <v>2840</v>
      </c>
      <c r="I315" s="115"/>
      <c r="J315" s="32"/>
      <c r="K315" s="32"/>
    </row>
    <row r="316" spans="1:11" ht="12.75">
      <c r="A316" s="229">
        <v>16</v>
      </c>
      <c r="B316" s="225"/>
      <c r="C316" s="244">
        <v>10</v>
      </c>
      <c r="D316" s="244"/>
      <c r="E316" s="244"/>
      <c r="F316" s="244"/>
      <c r="G316" s="245" t="s">
        <v>2718</v>
      </c>
      <c r="H316" s="246" t="s">
        <v>2840</v>
      </c>
      <c r="I316" s="115"/>
      <c r="J316" s="32"/>
      <c r="K316" s="32"/>
    </row>
    <row r="317" spans="1:11" ht="13.5" thickBot="1">
      <c r="A317" s="247">
        <v>6</v>
      </c>
      <c r="B317" s="248"/>
      <c r="C317" s="248">
        <v>10</v>
      </c>
      <c r="D317" s="248"/>
      <c r="E317" s="248"/>
      <c r="F317" s="248"/>
      <c r="G317" s="249" t="s">
        <v>2718</v>
      </c>
      <c r="H317" s="250" t="s">
        <v>2840</v>
      </c>
      <c r="I317" s="115"/>
      <c r="J317" s="32"/>
      <c r="K317" s="32"/>
    </row>
    <row r="318" spans="1:11" ht="12.75">
      <c r="A318" s="243">
        <v>65</v>
      </c>
      <c r="B318" s="244"/>
      <c r="C318" s="244">
        <v>10</v>
      </c>
      <c r="D318" s="244"/>
      <c r="E318" s="244"/>
      <c r="F318" s="244"/>
      <c r="G318" s="245" t="s">
        <v>2718</v>
      </c>
      <c r="H318" s="246" t="s">
        <v>165</v>
      </c>
      <c r="I318" s="115"/>
      <c r="J318" s="32"/>
      <c r="K318" s="32"/>
    </row>
    <row r="319" spans="1:11" ht="12.75">
      <c r="A319" s="229">
        <v>3</v>
      </c>
      <c r="B319" s="225"/>
      <c r="C319" s="244">
        <v>10</v>
      </c>
      <c r="D319" s="244"/>
      <c r="E319" s="244"/>
      <c r="F319" s="244"/>
      <c r="G319" s="245" t="s">
        <v>2718</v>
      </c>
      <c r="H319" s="246" t="s">
        <v>165</v>
      </c>
      <c r="I319" s="115"/>
      <c r="J319" s="32"/>
      <c r="K319" s="32"/>
    </row>
    <row r="320" spans="1:11" ht="12.75">
      <c r="A320" s="229">
        <v>74</v>
      </c>
      <c r="B320" s="225"/>
      <c r="C320" s="244">
        <v>10</v>
      </c>
      <c r="D320" s="244"/>
      <c r="E320" s="244"/>
      <c r="F320" s="244"/>
      <c r="G320" s="245" t="s">
        <v>2718</v>
      </c>
      <c r="H320" s="246" t="s">
        <v>165</v>
      </c>
      <c r="I320" s="115"/>
      <c r="J320" s="32"/>
      <c r="K320" s="32"/>
    </row>
    <row r="321" spans="1:11" ht="12.75">
      <c r="A321" s="229">
        <v>130</v>
      </c>
      <c r="B321" s="225"/>
      <c r="C321" s="244">
        <v>10</v>
      </c>
      <c r="D321" s="244"/>
      <c r="E321" s="244"/>
      <c r="F321" s="244"/>
      <c r="G321" s="245" t="s">
        <v>2718</v>
      </c>
      <c r="H321" s="246" t="s">
        <v>165</v>
      </c>
      <c r="I321" s="115"/>
      <c r="J321" s="32"/>
      <c r="K321" s="32"/>
    </row>
    <row r="322" spans="1:11" ht="12.75">
      <c r="A322" s="229">
        <v>12</v>
      </c>
      <c r="B322" s="225"/>
      <c r="C322" s="244">
        <v>10</v>
      </c>
      <c r="D322" s="244"/>
      <c r="E322" s="244"/>
      <c r="F322" s="244"/>
      <c r="G322" s="245" t="s">
        <v>2718</v>
      </c>
      <c r="H322" s="246" t="s">
        <v>165</v>
      </c>
      <c r="I322" s="115"/>
      <c r="J322" s="32"/>
      <c r="K322" s="32"/>
    </row>
    <row r="323" spans="1:11" ht="12.75">
      <c r="A323" s="229">
        <v>16</v>
      </c>
      <c r="B323" s="225"/>
      <c r="C323" s="244">
        <v>10</v>
      </c>
      <c r="D323" s="244"/>
      <c r="E323" s="244"/>
      <c r="F323" s="244"/>
      <c r="G323" s="245" t="s">
        <v>2718</v>
      </c>
      <c r="H323" s="246" t="s">
        <v>165</v>
      </c>
      <c r="I323" s="115"/>
      <c r="J323" s="32"/>
      <c r="K323" s="32"/>
    </row>
    <row r="324" spans="1:11" ht="12.75">
      <c r="A324" s="229">
        <v>92</v>
      </c>
      <c r="B324" s="225"/>
      <c r="C324" s="244">
        <v>10</v>
      </c>
      <c r="D324" s="244"/>
      <c r="E324" s="244"/>
      <c r="F324" s="244"/>
      <c r="G324" s="245" t="s">
        <v>2718</v>
      </c>
      <c r="H324" s="246" t="s">
        <v>165</v>
      </c>
      <c r="I324" s="115"/>
      <c r="J324" s="32"/>
      <c r="K324" s="32"/>
    </row>
    <row r="325" spans="1:11" ht="12.75">
      <c r="A325" s="229">
        <v>1</v>
      </c>
      <c r="B325" s="225"/>
      <c r="C325" s="244">
        <v>10</v>
      </c>
      <c r="D325" s="244"/>
      <c r="E325" s="244"/>
      <c r="F325" s="244"/>
      <c r="G325" s="245" t="s">
        <v>2718</v>
      </c>
      <c r="H325" s="246" t="s">
        <v>165</v>
      </c>
      <c r="I325" s="115"/>
      <c r="J325" s="32"/>
      <c r="K325" s="32"/>
    </row>
    <row r="326" spans="1:11" ht="12.75">
      <c r="A326" s="229">
        <v>14</v>
      </c>
      <c r="B326" s="225"/>
      <c r="C326" s="244">
        <v>10</v>
      </c>
      <c r="D326" s="244"/>
      <c r="E326" s="244"/>
      <c r="F326" s="244"/>
      <c r="G326" s="245" t="s">
        <v>2718</v>
      </c>
      <c r="H326" s="246" t="s">
        <v>165</v>
      </c>
      <c r="I326" s="115"/>
      <c r="J326" s="32"/>
      <c r="K326" s="32"/>
    </row>
    <row r="327" spans="1:11" ht="12.75">
      <c r="A327" s="229">
        <v>36</v>
      </c>
      <c r="B327" s="225"/>
      <c r="C327" s="244">
        <v>10</v>
      </c>
      <c r="D327" s="244"/>
      <c r="E327" s="244"/>
      <c r="F327" s="244"/>
      <c r="G327" s="245" t="s">
        <v>2718</v>
      </c>
      <c r="H327" s="246" t="s">
        <v>165</v>
      </c>
      <c r="I327" s="115"/>
      <c r="J327" s="32"/>
      <c r="K327" s="32"/>
    </row>
    <row r="328" spans="1:11" ht="13.5" thickBot="1">
      <c r="A328" s="247">
        <v>130</v>
      </c>
      <c r="B328" s="248"/>
      <c r="C328" s="248">
        <v>10</v>
      </c>
      <c r="D328" s="248"/>
      <c r="E328" s="248"/>
      <c r="F328" s="248"/>
      <c r="G328" s="249" t="s">
        <v>2718</v>
      </c>
      <c r="H328" s="250" t="s">
        <v>165</v>
      </c>
      <c r="I328" s="115"/>
      <c r="J328" s="32"/>
      <c r="K328" s="32"/>
    </row>
    <row r="329" spans="1:11" ht="12.75">
      <c r="A329" s="243">
        <v>72</v>
      </c>
      <c r="B329" s="244"/>
      <c r="C329" s="244">
        <v>60</v>
      </c>
      <c r="D329" s="244"/>
      <c r="E329" s="244"/>
      <c r="F329" s="244"/>
      <c r="G329" s="245" t="s">
        <v>2724</v>
      </c>
      <c r="H329" s="246" t="s">
        <v>2726</v>
      </c>
      <c r="I329" s="115"/>
      <c r="J329" s="32"/>
      <c r="K329" s="32"/>
    </row>
    <row r="330" spans="1:11" ht="12.75">
      <c r="A330" s="229">
        <v>132</v>
      </c>
      <c r="B330" s="225"/>
      <c r="C330" s="244">
        <v>60</v>
      </c>
      <c r="D330" s="244"/>
      <c r="E330" s="244"/>
      <c r="F330" s="244"/>
      <c r="G330" s="245" t="s">
        <v>2724</v>
      </c>
      <c r="H330" s="246" t="s">
        <v>2840</v>
      </c>
      <c r="I330" s="115"/>
      <c r="J330" s="32"/>
      <c r="K330" s="32"/>
    </row>
    <row r="331" spans="1:11" ht="12.75">
      <c r="A331" s="229">
        <v>142</v>
      </c>
      <c r="B331" s="225"/>
      <c r="C331" s="244">
        <v>60</v>
      </c>
      <c r="D331" s="244"/>
      <c r="E331" s="244"/>
      <c r="F331" s="244"/>
      <c r="G331" s="245" t="s">
        <v>2724</v>
      </c>
      <c r="H331" s="246" t="s">
        <v>2840</v>
      </c>
      <c r="I331" s="115"/>
      <c r="J331" s="32"/>
      <c r="K331" s="32"/>
    </row>
    <row r="332" spans="1:11" ht="12.75">
      <c r="A332" s="229">
        <v>15</v>
      </c>
      <c r="B332" s="225"/>
      <c r="C332" s="244">
        <v>60</v>
      </c>
      <c r="D332" s="244"/>
      <c r="E332" s="244"/>
      <c r="F332" s="244"/>
      <c r="G332" s="245" t="s">
        <v>2724</v>
      </c>
      <c r="H332" s="246" t="s">
        <v>2840</v>
      </c>
      <c r="I332" s="115"/>
      <c r="J332" s="32"/>
      <c r="K332" s="32"/>
    </row>
    <row r="333" spans="1:11" ht="12.75">
      <c r="A333" s="229">
        <v>132</v>
      </c>
      <c r="B333" s="225"/>
      <c r="C333" s="244">
        <v>60</v>
      </c>
      <c r="D333" s="244"/>
      <c r="E333" s="244"/>
      <c r="F333" s="244"/>
      <c r="G333" s="245" t="s">
        <v>2724</v>
      </c>
      <c r="H333" s="246" t="s">
        <v>2840</v>
      </c>
      <c r="I333" s="115"/>
      <c r="J333" s="32"/>
      <c r="K333" s="32"/>
    </row>
    <row r="334" spans="1:11" ht="12.75">
      <c r="A334" s="229">
        <v>142</v>
      </c>
      <c r="B334" s="225"/>
      <c r="C334" s="244">
        <v>60</v>
      </c>
      <c r="D334" s="244"/>
      <c r="E334" s="244"/>
      <c r="F334" s="244"/>
      <c r="G334" s="245" t="s">
        <v>2724</v>
      </c>
      <c r="H334" s="246" t="s">
        <v>2840</v>
      </c>
      <c r="I334" s="115"/>
      <c r="J334" s="32"/>
      <c r="K334" s="32"/>
    </row>
    <row r="335" spans="1:11" ht="12.75">
      <c r="A335" s="229">
        <v>63</v>
      </c>
      <c r="B335" s="225"/>
      <c r="C335" s="244">
        <v>60</v>
      </c>
      <c r="D335" s="244"/>
      <c r="E335" s="244"/>
      <c r="F335" s="244"/>
      <c r="G335" s="245" t="s">
        <v>2724</v>
      </c>
      <c r="H335" s="246" t="s">
        <v>2840</v>
      </c>
      <c r="I335" s="115"/>
      <c r="J335" s="32"/>
      <c r="K335" s="32"/>
    </row>
    <row r="336" spans="1:11" ht="12.75">
      <c r="A336" s="229">
        <v>74</v>
      </c>
      <c r="B336" s="225"/>
      <c r="C336" s="244">
        <v>60</v>
      </c>
      <c r="D336" s="244"/>
      <c r="E336" s="244"/>
      <c r="F336" s="244"/>
      <c r="G336" s="245" t="s">
        <v>2724</v>
      </c>
      <c r="H336" s="246" t="s">
        <v>2840</v>
      </c>
      <c r="I336" s="115"/>
      <c r="J336" s="32"/>
      <c r="K336" s="32"/>
    </row>
    <row r="337" spans="1:11" ht="12.75">
      <c r="A337" s="229">
        <v>130</v>
      </c>
      <c r="B337" s="225"/>
      <c r="C337" s="244">
        <v>60</v>
      </c>
      <c r="D337" s="244"/>
      <c r="E337" s="244"/>
      <c r="F337" s="244"/>
      <c r="G337" s="245" t="s">
        <v>2724</v>
      </c>
      <c r="H337" s="246" t="s">
        <v>2840</v>
      </c>
      <c r="I337" s="115"/>
      <c r="J337" s="32"/>
      <c r="K337" s="32"/>
    </row>
    <row r="338" spans="1:11" ht="12.75">
      <c r="A338" s="240">
        <v>117</v>
      </c>
      <c r="B338" s="240"/>
      <c r="C338" s="244">
        <v>60</v>
      </c>
      <c r="D338" s="244"/>
      <c r="E338" s="244"/>
      <c r="F338" s="244"/>
      <c r="G338" s="245" t="s">
        <v>2724</v>
      </c>
      <c r="H338" s="246" t="s">
        <v>2840</v>
      </c>
      <c r="I338" s="115"/>
      <c r="J338" s="32"/>
      <c r="K338" s="32"/>
    </row>
    <row r="339" spans="1:11" ht="12.75">
      <c r="A339" s="229">
        <v>123</v>
      </c>
      <c r="B339" s="225"/>
      <c r="C339" s="244">
        <v>60</v>
      </c>
      <c r="D339" s="244"/>
      <c r="E339" s="244"/>
      <c r="F339" s="244"/>
      <c r="G339" s="245" t="s">
        <v>2724</v>
      </c>
      <c r="H339" s="246" t="s">
        <v>2840</v>
      </c>
      <c r="I339" s="115"/>
      <c r="J339" s="32"/>
      <c r="K339" s="32"/>
    </row>
    <row r="340" spans="1:11" ht="12.75">
      <c r="A340" s="229">
        <v>128</v>
      </c>
      <c r="B340" s="225"/>
      <c r="C340" s="244">
        <v>60</v>
      </c>
      <c r="D340" s="244"/>
      <c r="E340" s="244"/>
      <c r="F340" s="244"/>
      <c r="G340" s="245" t="s">
        <v>2724</v>
      </c>
      <c r="H340" s="246" t="s">
        <v>2840</v>
      </c>
      <c r="I340" s="115"/>
      <c r="J340" s="32"/>
      <c r="K340" s="32"/>
    </row>
    <row r="341" spans="1:11" ht="12.75">
      <c r="A341" s="229">
        <v>132</v>
      </c>
      <c r="B341" s="225"/>
      <c r="C341" s="244">
        <v>60</v>
      </c>
      <c r="D341" s="244"/>
      <c r="E341" s="244"/>
      <c r="F341" s="244"/>
      <c r="G341" s="245" t="s">
        <v>2724</v>
      </c>
      <c r="H341" s="246" t="s">
        <v>2840</v>
      </c>
      <c r="I341" s="115"/>
      <c r="J341" s="32"/>
      <c r="K341" s="32"/>
    </row>
    <row r="342" spans="1:11" ht="12.75">
      <c r="A342" s="229">
        <v>136</v>
      </c>
      <c r="B342" s="225"/>
      <c r="C342" s="244">
        <v>60</v>
      </c>
      <c r="D342" s="244"/>
      <c r="E342" s="244"/>
      <c r="F342" s="244"/>
      <c r="G342" s="245" t="s">
        <v>2724</v>
      </c>
      <c r="H342" s="246" t="s">
        <v>2840</v>
      </c>
      <c r="I342" s="115"/>
      <c r="J342" s="32"/>
      <c r="K342" s="32"/>
    </row>
    <row r="343" spans="1:11" ht="12.75">
      <c r="A343" s="229">
        <v>142</v>
      </c>
      <c r="B343" s="225"/>
      <c r="C343" s="244">
        <v>60</v>
      </c>
      <c r="D343" s="244"/>
      <c r="E343" s="244"/>
      <c r="F343" s="244"/>
      <c r="G343" s="245" t="s">
        <v>2724</v>
      </c>
      <c r="H343" s="246" t="s">
        <v>2840</v>
      </c>
      <c r="I343" s="115"/>
      <c r="J343" s="32"/>
      <c r="K343" s="32"/>
    </row>
    <row r="344" spans="1:11" ht="12.75">
      <c r="A344" s="229">
        <v>1</v>
      </c>
      <c r="B344" s="225"/>
      <c r="C344" s="244">
        <v>60</v>
      </c>
      <c r="D344" s="244"/>
      <c r="E344" s="244"/>
      <c r="F344" s="244"/>
      <c r="G344" s="245" t="s">
        <v>2724</v>
      </c>
      <c r="H344" s="246" t="s">
        <v>2840</v>
      </c>
      <c r="I344" s="115"/>
      <c r="J344" s="32"/>
      <c r="K344" s="32"/>
    </row>
    <row r="345" spans="1:11" ht="12.75">
      <c r="A345" s="229">
        <v>70</v>
      </c>
      <c r="B345" s="225"/>
      <c r="C345" s="244">
        <v>60</v>
      </c>
      <c r="D345" s="244"/>
      <c r="E345" s="244"/>
      <c r="F345" s="244"/>
      <c r="G345" s="245" t="s">
        <v>2724</v>
      </c>
      <c r="H345" s="246" t="s">
        <v>2840</v>
      </c>
      <c r="I345" s="115"/>
      <c r="J345" s="32"/>
      <c r="K345" s="32"/>
    </row>
    <row r="346" spans="1:11" ht="12.75">
      <c r="A346" s="229">
        <v>126</v>
      </c>
      <c r="B346" s="225"/>
      <c r="C346" s="244">
        <v>60</v>
      </c>
      <c r="D346" s="244"/>
      <c r="E346" s="244"/>
      <c r="F346" s="244"/>
      <c r="G346" s="245" t="s">
        <v>2724</v>
      </c>
      <c r="H346" s="246" t="s">
        <v>2840</v>
      </c>
      <c r="I346" s="115"/>
      <c r="J346" s="32"/>
      <c r="K346" s="32"/>
    </row>
    <row r="347" spans="1:11" ht="12.75">
      <c r="A347" s="229">
        <v>132</v>
      </c>
      <c r="B347" s="225"/>
      <c r="C347" s="244">
        <v>60</v>
      </c>
      <c r="D347" s="244"/>
      <c r="E347" s="244"/>
      <c r="F347" s="244"/>
      <c r="G347" s="245" t="s">
        <v>2724</v>
      </c>
      <c r="H347" s="246" t="s">
        <v>2840</v>
      </c>
      <c r="I347" s="115"/>
      <c r="J347" s="32"/>
      <c r="K347" s="32"/>
    </row>
    <row r="348" spans="1:11" ht="12.75">
      <c r="A348" s="229">
        <v>136</v>
      </c>
      <c r="B348" s="225"/>
      <c r="C348" s="244">
        <v>60</v>
      </c>
      <c r="D348" s="244"/>
      <c r="E348" s="244"/>
      <c r="F348" s="244"/>
      <c r="G348" s="245" t="s">
        <v>2724</v>
      </c>
      <c r="H348" s="246" t="s">
        <v>2840</v>
      </c>
      <c r="I348" s="115"/>
      <c r="J348" s="32"/>
      <c r="K348" s="32"/>
    </row>
    <row r="349" spans="1:11" ht="12.75">
      <c r="A349" s="229">
        <v>142</v>
      </c>
      <c r="B349" s="225"/>
      <c r="C349" s="244">
        <v>60</v>
      </c>
      <c r="D349" s="244"/>
      <c r="E349" s="244"/>
      <c r="F349" s="244"/>
      <c r="G349" s="245" t="s">
        <v>2724</v>
      </c>
      <c r="H349" s="246" t="s">
        <v>2840</v>
      </c>
      <c r="I349" s="115"/>
      <c r="J349" s="32"/>
      <c r="K349" s="32"/>
    </row>
    <row r="350" spans="1:11" ht="12.75">
      <c r="A350" s="229">
        <v>45</v>
      </c>
      <c r="B350" s="225"/>
      <c r="C350" s="244">
        <v>60</v>
      </c>
      <c r="D350" s="244"/>
      <c r="E350" s="244"/>
      <c r="F350" s="244"/>
      <c r="G350" s="245" t="s">
        <v>2724</v>
      </c>
      <c r="H350" s="246" t="s">
        <v>2840</v>
      </c>
      <c r="I350" s="115"/>
      <c r="J350" s="32"/>
      <c r="K350" s="32"/>
    </row>
    <row r="351" spans="1:11" ht="12.75">
      <c r="A351" s="229">
        <v>46</v>
      </c>
      <c r="B351" s="225"/>
      <c r="C351" s="244">
        <v>60</v>
      </c>
      <c r="D351" s="244"/>
      <c r="E351" s="244"/>
      <c r="F351" s="244"/>
      <c r="G351" s="245" t="s">
        <v>2724</v>
      </c>
      <c r="H351" s="246" t="s">
        <v>2840</v>
      </c>
      <c r="I351" s="115"/>
      <c r="J351" s="32"/>
      <c r="K351" s="32"/>
    </row>
    <row r="352" spans="1:11" ht="12.75">
      <c r="A352" s="229">
        <v>61</v>
      </c>
      <c r="B352" s="225"/>
      <c r="C352" s="244">
        <v>60</v>
      </c>
      <c r="D352" s="244"/>
      <c r="E352" s="244"/>
      <c r="F352" s="244"/>
      <c r="G352" s="245" t="s">
        <v>2724</v>
      </c>
      <c r="H352" s="246" t="s">
        <v>2840</v>
      </c>
      <c r="I352" s="115"/>
      <c r="J352" s="32"/>
      <c r="K352" s="32"/>
    </row>
    <row r="353" spans="1:11" ht="12.75">
      <c r="A353" s="229">
        <v>68</v>
      </c>
      <c r="B353" s="225"/>
      <c r="C353" s="244">
        <v>60</v>
      </c>
      <c r="D353" s="244"/>
      <c r="E353" s="244"/>
      <c r="F353" s="244"/>
      <c r="G353" s="245" t="s">
        <v>2724</v>
      </c>
      <c r="H353" s="246" t="s">
        <v>2840</v>
      </c>
      <c r="I353" s="115"/>
      <c r="J353" s="32"/>
      <c r="K353" s="32"/>
    </row>
    <row r="354" spans="1:11" ht="12.75">
      <c r="A354" s="229">
        <v>70</v>
      </c>
      <c r="B354" s="225"/>
      <c r="C354" s="244">
        <v>60</v>
      </c>
      <c r="D354" s="244"/>
      <c r="E354" s="244"/>
      <c r="F354" s="244"/>
      <c r="G354" s="245" t="s">
        <v>2724</v>
      </c>
      <c r="H354" s="246" t="s">
        <v>2840</v>
      </c>
      <c r="I354" s="115"/>
      <c r="J354" s="32"/>
      <c r="K354" s="32"/>
    </row>
    <row r="355" spans="1:11" ht="12.75">
      <c r="A355" s="229">
        <v>69</v>
      </c>
      <c r="B355" s="225"/>
      <c r="C355" s="244">
        <v>10</v>
      </c>
      <c r="D355" s="244"/>
      <c r="E355" s="244"/>
      <c r="F355" s="244"/>
      <c r="G355" s="226" t="s">
        <v>2718</v>
      </c>
      <c r="H355" s="246" t="s">
        <v>2840</v>
      </c>
      <c r="I355" s="115"/>
      <c r="J355" s="32"/>
      <c r="K355" s="32"/>
    </row>
    <row r="356" spans="1:11" ht="12.75">
      <c r="A356" s="229">
        <v>78</v>
      </c>
      <c r="B356" s="225"/>
      <c r="C356" s="244">
        <v>60</v>
      </c>
      <c r="D356" s="244"/>
      <c r="E356" s="244"/>
      <c r="F356" s="244"/>
      <c r="G356" s="245" t="s">
        <v>2724</v>
      </c>
      <c r="H356" s="246" t="s">
        <v>2840</v>
      </c>
      <c r="I356" s="115"/>
      <c r="J356" s="32"/>
      <c r="K356" s="32"/>
    </row>
    <row r="357" spans="1:11" ht="12.75">
      <c r="A357" s="229">
        <v>102</v>
      </c>
      <c r="B357" s="225"/>
      <c r="C357" s="244">
        <v>60</v>
      </c>
      <c r="D357" s="244"/>
      <c r="E357" s="244"/>
      <c r="F357" s="244"/>
      <c r="G357" s="245" t="s">
        <v>2724</v>
      </c>
      <c r="H357" s="246" t="s">
        <v>2840</v>
      </c>
      <c r="I357" s="115"/>
      <c r="J357" s="32"/>
      <c r="K357" s="32"/>
    </row>
    <row r="358" spans="1:11" ht="12.75">
      <c r="A358" s="229">
        <v>119</v>
      </c>
      <c r="B358" s="225"/>
      <c r="C358" s="244">
        <v>60</v>
      </c>
      <c r="D358" s="244"/>
      <c r="E358" s="244"/>
      <c r="F358" s="244"/>
      <c r="G358" s="245" t="s">
        <v>2724</v>
      </c>
      <c r="H358" s="246" t="s">
        <v>2840</v>
      </c>
      <c r="I358" s="115"/>
      <c r="J358" s="32"/>
      <c r="K358" s="32"/>
    </row>
    <row r="359" spans="1:11" ht="12.75">
      <c r="A359" s="229">
        <v>128</v>
      </c>
      <c r="B359" s="225"/>
      <c r="C359" s="244">
        <v>60</v>
      </c>
      <c r="D359" s="244"/>
      <c r="E359" s="244"/>
      <c r="F359" s="244"/>
      <c r="G359" s="245" t="s">
        <v>2724</v>
      </c>
      <c r="H359" s="246" t="s">
        <v>2840</v>
      </c>
      <c r="I359" s="115"/>
      <c r="J359" s="32"/>
      <c r="K359" s="32"/>
    </row>
    <row r="360" spans="1:11" ht="12.75">
      <c r="A360" s="229">
        <v>142</v>
      </c>
      <c r="B360" s="225"/>
      <c r="C360" s="244">
        <v>60</v>
      </c>
      <c r="D360" s="244"/>
      <c r="E360" s="244"/>
      <c r="F360" s="244"/>
      <c r="G360" s="245" t="s">
        <v>2724</v>
      </c>
      <c r="H360" s="246" t="s">
        <v>2840</v>
      </c>
      <c r="I360" s="115"/>
      <c r="J360" s="32"/>
      <c r="K360" s="32"/>
    </row>
    <row r="361" spans="1:11" ht="12.75">
      <c r="A361" s="229">
        <v>136</v>
      </c>
      <c r="B361" s="225"/>
      <c r="C361" s="244">
        <v>60</v>
      </c>
      <c r="D361" s="244"/>
      <c r="E361" s="244"/>
      <c r="F361" s="244"/>
      <c r="G361" s="245" t="s">
        <v>2724</v>
      </c>
      <c r="H361" s="246" t="s">
        <v>2840</v>
      </c>
      <c r="I361" s="115"/>
      <c r="J361" s="32"/>
      <c r="K361" s="32"/>
    </row>
    <row r="362" spans="1:11" ht="12.75">
      <c r="A362" s="229">
        <v>130</v>
      </c>
      <c r="B362" s="225"/>
      <c r="C362" s="244">
        <v>60</v>
      </c>
      <c r="D362" s="244"/>
      <c r="E362" s="244"/>
      <c r="F362" s="244"/>
      <c r="G362" s="245" t="s">
        <v>2724</v>
      </c>
      <c r="H362" s="246" t="s">
        <v>2840</v>
      </c>
      <c r="I362" s="115"/>
      <c r="J362" s="32"/>
      <c r="K362" s="32"/>
    </row>
    <row r="363" spans="1:11" ht="12.75">
      <c r="A363" s="229">
        <v>132</v>
      </c>
      <c r="B363" s="225"/>
      <c r="C363" s="244">
        <v>60</v>
      </c>
      <c r="D363" s="244"/>
      <c r="E363" s="244"/>
      <c r="F363" s="244"/>
      <c r="G363" s="245" t="s">
        <v>2724</v>
      </c>
      <c r="H363" s="246" t="s">
        <v>2840</v>
      </c>
      <c r="I363" s="115"/>
      <c r="J363" s="32"/>
      <c r="K363" s="32"/>
    </row>
    <row r="364" spans="1:11" ht="13.5" thickBot="1">
      <c r="A364" s="247">
        <v>136</v>
      </c>
      <c r="B364" s="248"/>
      <c r="C364" s="248">
        <v>60</v>
      </c>
      <c r="D364" s="248"/>
      <c r="E364" s="248"/>
      <c r="F364" s="248"/>
      <c r="G364" s="249" t="s">
        <v>2724</v>
      </c>
      <c r="H364" s="250" t="s">
        <v>2840</v>
      </c>
      <c r="I364" s="115"/>
      <c r="J364" s="32"/>
      <c r="K364" s="32"/>
    </row>
    <row r="365" spans="1:11" ht="12.75">
      <c r="A365" s="243">
        <v>27</v>
      </c>
      <c r="B365" s="244"/>
      <c r="C365" s="244">
        <v>60</v>
      </c>
      <c r="D365" s="244"/>
      <c r="E365" s="244"/>
      <c r="F365" s="244"/>
      <c r="G365" s="245" t="s">
        <v>2724</v>
      </c>
      <c r="H365" s="246" t="s">
        <v>165</v>
      </c>
      <c r="I365" s="115"/>
      <c r="J365" s="32"/>
      <c r="K365" s="32"/>
    </row>
    <row r="366" spans="1:8" ht="13.5" thickBot="1">
      <c r="A366" s="247">
        <v>124</v>
      </c>
      <c r="B366" s="248"/>
      <c r="C366" s="248">
        <v>60</v>
      </c>
      <c r="D366" s="248"/>
      <c r="E366" s="248"/>
      <c r="F366" s="248"/>
      <c r="G366" s="249" t="s">
        <v>2724</v>
      </c>
      <c r="H366" s="250" t="s">
        <v>165</v>
      </c>
    </row>
    <row r="367" spans="1:8" ht="12.75">
      <c r="A367" s="243">
        <v>40</v>
      </c>
      <c r="B367" s="244"/>
      <c r="C367" s="244"/>
      <c r="D367" s="244">
        <v>10</v>
      </c>
      <c r="E367" s="244"/>
      <c r="F367" s="244"/>
      <c r="G367" s="245" t="s">
        <v>2718</v>
      </c>
      <c r="H367" s="246" t="s">
        <v>308</v>
      </c>
    </row>
    <row r="368" spans="1:8" ht="12.75">
      <c r="A368" s="229">
        <v>58</v>
      </c>
      <c r="B368" s="225"/>
      <c r="C368" s="225"/>
      <c r="D368" s="244">
        <v>10</v>
      </c>
      <c r="E368" s="244"/>
      <c r="F368" s="244"/>
      <c r="G368" s="245" t="s">
        <v>2718</v>
      </c>
      <c r="H368" s="246" t="s">
        <v>308</v>
      </c>
    </row>
    <row r="369" spans="1:8" ht="12.75">
      <c r="A369" s="229">
        <v>14</v>
      </c>
      <c r="B369" s="225"/>
      <c r="C369" s="225"/>
      <c r="D369" s="244">
        <v>10</v>
      </c>
      <c r="E369" s="244"/>
      <c r="F369" s="244"/>
      <c r="G369" s="245" t="s">
        <v>2718</v>
      </c>
      <c r="H369" s="246" t="s">
        <v>308</v>
      </c>
    </row>
    <row r="370" spans="1:8" ht="12.75">
      <c r="A370" s="229">
        <v>19</v>
      </c>
      <c r="B370" s="225"/>
      <c r="C370" s="225"/>
      <c r="D370" s="244">
        <v>10</v>
      </c>
      <c r="E370" s="244"/>
      <c r="F370" s="244"/>
      <c r="G370" s="245" t="s">
        <v>2718</v>
      </c>
      <c r="H370" s="246" t="s">
        <v>308</v>
      </c>
    </row>
    <row r="371" spans="1:8" ht="12.75">
      <c r="A371" s="229">
        <v>22</v>
      </c>
      <c r="B371" s="225"/>
      <c r="C371" s="225"/>
      <c r="D371" s="244">
        <v>10</v>
      </c>
      <c r="E371" s="244"/>
      <c r="F371" s="244"/>
      <c r="G371" s="245" t="s">
        <v>2718</v>
      </c>
      <c r="H371" s="246" t="s">
        <v>308</v>
      </c>
    </row>
    <row r="372" spans="1:8" ht="12.75">
      <c r="A372" s="229">
        <v>26</v>
      </c>
      <c r="B372" s="225"/>
      <c r="C372" s="225"/>
      <c r="D372" s="244">
        <v>10</v>
      </c>
      <c r="E372" s="244"/>
      <c r="F372" s="244"/>
      <c r="G372" s="245" t="s">
        <v>2718</v>
      </c>
      <c r="H372" s="246" t="s">
        <v>308</v>
      </c>
    </row>
    <row r="373" spans="1:8" ht="12.75">
      <c r="A373" s="229">
        <v>34</v>
      </c>
      <c r="B373" s="225"/>
      <c r="C373" s="225"/>
      <c r="D373" s="244">
        <v>10</v>
      </c>
      <c r="E373" s="244"/>
      <c r="F373" s="244"/>
      <c r="G373" s="245" t="s">
        <v>2718</v>
      </c>
      <c r="H373" s="246" t="s">
        <v>308</v>
      </c>
    </row>
    <row r="374" spans="1:8" ht="12.75">
      <c r="A374" s="229">
        <v>41</v>
      </c>
      <c r="B374" s="225"/>
      <c r="C374" s="225"/>
      <c r="D374" s="244">
        <v>10</v>
      </c>
      <c r="E374" s="244"/>
      <c r="F374" s="244"/>
      <c r="G374" s="245" t="s">
        <v>2718</v>
      </c>
      <c r="H374" s="246" t="s">
        <v>308</v>
      </c>
    </row>
    <row r="375" spans="1:8" ht="12.75">
      <c r="A375" s="229">
        <v>77</v>
      </c>
      <c r="B375" s="225"/>
      <c r="C375" s="225"/>
      <c r="D375" s="244">
        <v>10</v>
      </c>
      <c r="E375" s="244"/>
      <c r="F375" s="244"/>
      <c r="G375" s="245" t="s">
        <v>2718</v>
      </c>
      <c r="H375" s="246" t="s">
        <v>308</v>
      </c>
    </row>
    <row r="376" spans="1:8" ht="12.75">
      <c r="A376" s="229">
        <v>106</v>
      </c>
      <c r="B376" s="225"/>
      <c r="C376" s="225"/>
      <c r="D376" s="244">
        <v>10</v>
      </c>
      <c r="E376" s="244"/>
      <c r="F376" s="244"/>
      <c r="G376" s="245" t="s">
        <v>2718</v>
      </c>
      <c r="H376" s="246" t="s">
        <v>308</v>
      </c>
    </row>
    <row r="377" spans="1:8" ht="13.5" thickBot="1">
      <c r="A377" s="247">
        <v>134</v>
      </c>
      <c r="B377" s="248"/>
      <c r="C377" s="248"/>
      <c r="D377" s="248">
        <v>10</v>
      </c>
      <c r="E377" s="248"/>
      <c r="F377" s="248"/>
      <c r="G377" s="249" t="s">
        <v>2718</v>
      </c>
      <c r="H377" s="250" t="s">
        <v>308</v>
      </c>
    </row>
    <row r="378" spans="1:8" ht="12.75">
      <c r="A378" s="243">
        <v>10</v>
      </c>
      <c r="B378" s="244"/>
      <c r="C378" s="244"/>
      <c r="D378" s="244">
        <v>10</v>
      </c>
      <c r="E378" s="244"/>
      <c r="F378" s="244"/>
      <c r="G378" s="245" t="s">
        <v>2718</v>
      </c>
      <c r="H378" s="246" t="s">
        <v>311</v>
      </c>
    </row>
    <row r="379" spans="1:8" ht="12.75">
      <c r="A379" s="229">
        <v>12</v>
      </c>
      <c r="B379" s="225"/>
      <c r="C379" s="225"/>
      <c r="D379" s="244">
        <v>10</v>
      </c>
      <c r="E379" s="244"/>
      <c r="F379" s="244"/>
      <c r="G379" s="245" t="s">
        <v>2718</v>
      </c>
      <c r="H379" s="246" t="s">
        <v>311</v>
      </c>
    </row>
    <row r="380" spans="1:8" ht="12.75">
      <c r="A380" s="229">
        <v>14</v>
      </c>
      <c r="B380" s="225"/>
      <c r="C380" s="225"/>
      <c r="D380" s="244">
        <v>10</v>
      </c>
      <c r="E380" s="244"/>
      <c r="F380" s="244"/>
      <c r="G380" s="245" t="s">
        <v>2718</v>
      </c>
      <c r="H380" s="246" t="s">
        <v>311</v>
      </c>
    </row>
    <row r="381" spans="1:8" ht="12.75">
      <c r="A381" s="229">
        <v>17</v>
      </c>
      <c r="B381" s="225"/>
      <c r="C381" s="225"/>
      <c r="D381" s="244">
        <v>10</v>
      </c>
      <c r="E381" s="244"/>
      <c r="F381" s="244"/>
      <c r="G381" s="245" t="s">
        <v>2718</v>
      </c>
      <c r="H381" s="246" t="s">
        <v>311</v>
      </c>
    </row>
    <row r="382" spans="1:8" ht="12.75">
      <c r="A382" s="229">
        <v>41</v>
      </c>
      <c r="B382" s="225"/>
      <c r="C382" s="225"/>
      <c r="D382" s="244">
        <v>10</v>
      </c>
      <c r="E382" s="244"/>
      <c r="F382" s="244"/>
      <c r="G382" s="245" t="s">
        <v>2718</v>
      </c>
      <c r="H382" s="246" t="s">
        <v>311</v>
      </c>
    </row>
    <row r="383" spans="1:8" ht="12.75">
      <c r="A383" s="229">
        <v>47</v>
      </c>
      <c r="B383" s="225"/>
      <c r="C383" s="225"/>
      <c r="D383" s="244">
        <v>10</v>
      </c>
      <c r="E383" s="244"/>
      <c r="F383" s="244"/>
      <c r="G383" s="245" t="s">
        <v>2718</v>
      </c>
      <c r="H383" s="246" t="s">
        <v>311</v>
      </c>
    </row>
    <row r="384" spans="1:8" ht="12.75">
      <c r="A384" s="229">
        <v>52</v>
      </c>
      <c r="B384" s="225"/>
      <c r="C384" s="225"/>
      <c r="D384" s="244">
        <v>10</v>
      </c>
      <c r="E384" s="244"/>
      <c r="F384" s="244"/>
      <c r="G384" s="245" t="s">
        <v>2718</v>
      </c>
      <c r="H384" s="246" t="s">
        <v>311</v>
      </c>
    </row>
    <row r="385" spans="1:8" ht="12.75">
      <c r="A385" s="229">
        <v>61</v>
      </c>
      <c r="B385" s="225"/>
      <c r="C385" s="225"/>
      <c r="D385" s="244">
        <v>10</v>
      </c>
      <c r="E385" s="244"/>
      <c r="F385" s="244"/>
      <c r="G385" s="245" t="s">
        <v>2718</v>
      </c>
      <c r="H385" s="246" t="s">
        <v>311</v>
      </c>
    </row>
    <row r="386" spans="1:8" ht="12.75">
      <c r="A386" s="229">
        <v>93</v>
      </c>
      <c r="B386" s="225"/>
      <c r="C386" s="225"/>
      <c r="D386" s="244">
        <v>10</v>
      </c>
      <c r="E386" s="244"/>
      <c r="F386" s="244"/>
      <c r="G386" s="245" t="s">
        <v>2718</v>
      </c>
      <c r="H386" s="246" t="s">
        <v>311</v>
      </c>
    </row>
    <row r="387" spans="1:8" ht="12.75">
      <c r="A387" s="229">
        <v>102</v>
      </c>
      <c r="B387" s="225"/>
      <c r="C387" s="225"/>
      <c r="D387" s="244">
        <v>10</v>
      </c>
      <c r="E387" s="244"/>
      <c r="F387" s="244"/>
      <c r="G387" s="245" t="s">
        <v>2718</v>
      </c>
      <c r="H387" s="246" t="s">
        <v>311</v>
      </c>
    </row>
    <row r="388" spans="1:8" ht="12.75">
      <c r="A388" s="229">
        <v>108</v>
      </c>
      <c r="B388" s="225"/>
      <c r="C388" s="225"/>
      <c r="D388" s="244">
        <v>10</v>
      </c>
      <c r="E388" s="244"/>
      <c r="F388" s="244"/>
      <c r="G388" s="245" t="s">
        <v>2718</v>
      </c>
      <c r="H388" s="246" t="s">
        <v>311</v>
      </c>
    </row>
    <row r="389" spans="1:8" ht="12.75">
      <c r="A389" s="229">
        <v>81</v>
      </c>
      <c r="B389" s="225"/>
      <c r="C389" s="225"/>
      <c r="D389" s="244">
        <v>10</v>
      </c>
      <c r="E389" s="244"/>
      <c r="F389" s="244"/>
      <c r="G389" s="245" t="s">
        <v>2718</v>
      </c>
      <c r="H389" s="246" t="s">
        <v>311</v>
      </c>
    </row>
    <row r="390" spans="1:8" ht="12.75">
      <c r="A390" s="229">
        <v>121</v>
      </c>
      <c r="B390" s="225"/>
      <c r="C390" s="225"/>
      <c r="D390" s="244">
        <v>10</v>
      </c>
      <c r="E390" s="244"/>
      <c r="F390" s="244"/>
      <c r="G390" s="245" t="s">
        <v>2718</v>
      </c>
      <c r="H390" s="246" t="s">
        <v>311</v>
      </c>
    </row>
    <row r="391" spans="1:8" ht="12.75">
      <c r="A391" s="229">
        <v>99</v>
      </c>
      <c r="B391" s="225"/>
      <c r="C391" s="225"/>
      <c r="D391" s="244">
        <v>10</v>
      </c>
      <c r="E391" s="244"/>
      <c r="F391" s="244"/>
      <c r="G391" s="245" t="s">
        <v>2718</v>
      </c>
      <c r="H391" s="246" t="s">
        <v>311</v>
      </c>
    </row>
    <row r="392" spans="1:8" ht="12.75">
      <c r="A392" s="229">
        <v>1</v>
      </c>
      <c r="B392" s="225"/>
      <c r="C392" s="225"/>
      <c r="D392" s="244">
        <v>10</v>
      </c>
      <c r="E392" s="244"/>
      <c r="F392" s="244"/>
      <c r="G392" s="245" t="s">
        <v>2718</v>
      </c>
      <c r="H392" s="246" t="s">
        <v>311</v>
      </c>
    </row>
    <row r="393" spans="1:8" ht="12.75">
      <c r="A393" s="229">
        <v>55</v>
      </c>
      <c r="B393" s="225"/>
      <c r="C393" s="225"/>
      <c r="D393" s="244">
        <v>10</v>
      </c>
      <c r="E393" s="244"/>
      <c r="F393" s="244"/>
      <c r="G393" s="245" t="s">
        <v>2718</v>
      </c>
      <c r="H393" s="246" t="s">
        <v>311</v>
      </c>
    </row>
    <row r="394" spans="1:8" ht="12.75">
      <c r="A394" s="229">
        <v>61</v>
      </c>
      <c r="B394" s="225"/>
      <c r="C394" s="225"/>
      <c r="D394" s="244">
        <v>10</v>
      </c>
      <c r="E394" s="244"/>
      <c r="F394" s="244"/>
      <c r="G394" s="245" t="s">
        <v>2718</v>
      </c>
      <c r="H394" s="246" t="s">
        <v>311</v>
      </c>
    </row>
    <row r="395" spans="1:8" ht="12.75">
      <c r="A395" s="229">
        <v>114</v>
      </c>
      <c r="B395" s="225"/>
      <c r="C395" s="225"/>
      <c r="D395" s="244">
        <v>10</v>
      </c>
      <c r="E395" s="244"/>
      <c r="F395" s="244"/>
      <c r="G395" s="245" t="s">
        <v>2718</v>
      </c>
      <c r="H395" s="246" t="s">
        <v>311</v>
      </c>
    </row>
    <row r="396" spans="1:8" ht="12.75">
      <c r="A396" s="229">
        <v>1</v>
      </c>
      <c r="B396" s="225"/>
      <c r="C396" s="225"/>
      <c r="D396" s="244">
        <v>10</v>
      </c>
      <c r="E396" s="244"/>
      <c r="F396" s="244"/>
      <c r="G396" s="245" t="s">
        <v>2718</v>
      </c>
      <c r="H396" s="246" t="s">
        <v>311</v>
      </c>
    </row>
    <row r="397" spans="1:8" ht="13.5" thickBot="1">
      <c r="A397" s="247">
        <v>52</v>
      </c>
      <c r="B397" s="248"/>
      <c r="C397" s="248"/>
      <c r="D397" s="248">
        <v>10</v>
      </c>
      <c r="E397" s="248"/>
      <c r="F397" s="248"/>
      <c r="G397" s="249" t="s">
        <v>2718</v>
      </c>
      <c r="H397" s="250" t="s">
        <v>311</v>
      </c>
    </row>
    <row r="398" spans="1:8" ht="12.75">
      <c r="A398" s="243">
        <v>54</v>
      </c>
      <c r="B398" s="244"/>
      <c r="C398" s="244"/>
      <c r="D398" s="244">
        <v>10</v>
      </c>
      <c r="E398" s="244"/>
      <c r="F398" s="244"/>
      <c r="G398" s="245" t="s">
        <v>2718</v>
      </c>
      <c r="H398" s="246" t="s">
        <v>314</v>
      </c>
    </row>
    <row r="399" spans="1:8" ht="12.75">
      <c r="A399" s="229">
        <v>61</v>
      </c>
      <c r="B399" s="225"/>
      <c r="C399" s="225"/>
      <c r="D399" s="244">
        <v>10</v>
      </c>
      <c r="E399" s="244"/>
      <c r="F399" s="244"/>
      <c r="G399" s="245" t="s">
        <v>2718</v>
      </c>
      <c r="H399" s="246" t="s">
        <v>314</v>
      </c>
    </row>
    <row r="400" spans="1:8" ht="12.75">
      <c r="A400" s="229">
        <v>81</v>
      </c>
      <c r="B400" s="225"/>
      <c r="C400" s="225"/>
      <c r="D400" s="244">
        <v>10</v>
      </c>
      <c r="E400" s="244"/>
      <c r="F400" s="244"/>
      <c r="G400" s="245" t="s">
        <v>2718</v>
      </c>
      <c r="H400" s="246" t="s">
        <v>314</v>
      </c>
    </row>
    <row r="401" spans="1:8" ht="12.75">
      <c r="A401" s="229">
        <v>110</v>
      </c>
      <c r="B401" s="225"/>
      <c r="C401" s="225"/>
      <c r="D401" s="244">
        <v>10</v>
      </c>
      <c r="E401" s="244"/>
      <c r="F401" s="244"/>
      <c r="G401" s="245" t="s">
        <v>2718</v>
      </c>
      <c r="H401" s="246" t="s">
        <v>314</v>
      </c>
    </row>
    <row r="402" spans="1:8" ht="12.75">
      <c r="A402" s="229">
        <v>31</v>
      </c>
      <c r="B402" s="225"/>
      <c r="C402" s="225"/>
      <c r="D402" s="244">
        <v>10</v>
      </c>
      <c r="E402" s="244"/>
      <c r="F402" s="244"/>
      <c r="G402" s="245" t="s">
        <v>2718</v>
      </c>
      <c r="H402" s="246" t="s">
        <v>314</v>
      </c>
    </row>
    <row r="403" spans="1:8" ht="12.75">
      <c r="A403" s="229">
        <v>73</v>
      </c>
      <c r="B403" s="225"/>
      <c r="C403" s="225"/>
      <c r="D403" s="244">
        <v>10</v>
      </c>
      <c r="E403" s="244"/>
      <c r="F403" s="244"/>
      <c r="G403" s="245" t="s">
        <v>2718</v>
      </c>
      <c r="H403" s="246" t="s">
        <v>314</v>
      </c>
    </row>
    <row r="404" spans="1:8" ht="12.75">
      <c r="A404" s="229">
        <v>92</v>
      </c>
      <c r="B404" s="225"/>
      <c r="C404" s="225"/>
      <c r="D404" s="244">
        <v>10</v>
      </c>
      <c r="E404" s="244"/>
      <c r="F404" s="244"/>
      <c r="G404" s="245" t="s">
        <v>2718</v>
      </c>
      <c r="H404" s="246" t="s">
        <v>314</v>
      </c>
    </row>
    <row r="405" spans="1:8" ht="12.75">
      <c r="A405" s="229">
        <v>16</v>
      </c>
      <c r="B405" s="225"/>
      <c r="C405" s="225"/>
      <c r="D405" s="244">
        <v>10</v>
      </c>
      <c r="E405" s="244"/>
      <c r="F405" s="244"/>
      <c r="G405" s="245" t="s">
        <v>2718</v>
      </c>
      <c r="H405" s="246" t="s">
        <v>314</v>
      </c>
    </row>
    <row r="406" spans="1:8" ht="12.75">
      <c r="A406" s="229">
        <v>22</v>
      </c>
      <c r="B406" s="225"/>
      <c r="C406" s="225"/>
      <c r="D406" s="244">
        <v>10</v>
      </c>
      <c r="E406" s="244"/>
      <c r="F406" s="244"/>
      <c r="G406" s="245" t="s">
        <v>2718</v>
      </c>
      <c r="H406" s="246" t="s">
        <v>314</v>
      </c>
    </row>
    <row r="407" spans="1:8" ht="12.75">
      <c r="A407" s="229">
        <v>81</v>
      </c>
      <c r="B407" s="225"/>
      <c r="C407" s="225"/>
      <c r="D407" s="244">
        <v>10</v>
      </c>
      <c r="E407" s="244"/>
      <c r="F407" s="244"/>
      <c r="G407" s="245" t="s">
        <v>2718</v>
      </c>
      <c r="H407" s="246" t="s">
        <v>314</v>
      </c>
    </row>
    <row r="408" spans="1:8" ht="12.75">
      <c r="A408" s="229">
        <v>4</v>
      </c>
      <c r="B408" s="225"/>
      <c r="C408" s="225"/>
      <c r="D408" s="244">
        <v>10</v>
      </c>
      <c r="E408" s="244"/>
      <c r="F408" s="244"/>
      <c r="G408" s="245" t="s">
        <v>2718</v>
      </c>
      <c r="H408" s="246" t="s">
        <v>314</v>
      </c>
    </row>
    <row r="409" spans="1:8" ht="12.75">
      <c r="A409" s="229">
        <v>26</v>
      </c>
      <c r="B409" s="225"/>
      <c r="C409" s="225"/>
      <c r="D409" s="244">
        <v>10</v>
      </c>
      <c r="E409" s="244"/>
      <c r="F409" s="244"/>
      <c r="G409" s="245" t="s">
        <v>2718</v>
      </c>
      <c r="H409" s="246" t="s">
        <v>314</v>
      </c>
    </row>
    <row r="410" spans="1:8" ht="12.75">
      <c r="A410" s="229">
        <v>83</v>
      </c>
      <c r="B410" s="225"/>
      <c r="C410" s="225"/>
      <c r="D410" s="244">
        <v>10</v>
      </c>
      <c r="E410" s="244"/>
      <c r="F410" s="244"/>
      <c r="G410" s="245" t="s">
        <v>2718</v>
      </c>
      <c r="H410" s="246" t="s">
        <v>314</v>
      </c>
    </row>
    <row r="411" spans="1:8" ht="12.75">
      <c r="A411" s="229">
        <v>1</v>
      </c>
      <c r="B411" s="225"/>
      <c r="C411" s="225"/>
      <c r="D411" s="244">
        <v>10</v>
      </c>
      <c r="E411" s="244"/>
      <c r="F411" s="244"/>
      <c r="G411" s="245" t="s">
        <v>2718</v>
      </c>
      <c r="H411" s="246" t="s">
        <v>314</v>
      </c>
    </row>
    <row r="412" spans="1:8" ht="12.75">
      <c r="A412" s="229">
        <v>64</v>
      </c>
      <c r="B412" s="225"/>
      <c r="C412" s="225"/>
      <c r="D412" s="244">
        <v>10</v>
      </c>
      <c r="E412" s="244"/>
      <c r="F412" s="244"/>
      <c r="G412" s="245" t="s">
        <v>2718</v>
      </c>
      <c r="H412" s="246" t="s">
        <v>314</v>
      </c>
    </row>
    <row r="413" spans="1:8" ht="12.75">
      <c r="A413" s="229">
        <v>55</v>
      </c>
      <c r="B413" s="225"/>
      <c r="C413" s="225"/>
      <c r="D413" s="244">
        <v>10</v>
      </c>
      <c r="E413" s="244"/>
      <c r="F413" s="244"/>
      <c r="G413" s="245" t="s">
        <v>2718</v>
      </c>
      <c r="H413" s="246" t="s">
        <v>314</v>
      </c>
    </row>
    <row r="414" spans="1:8" ht="12.75">
      <c r="A414" s="229">
        <v>66</v>
      </c>
      <c r="B414" s="225"/>
      <c r="C414" s="225"/>
      <c r="D414" s="244">
        <v>10</v>
      </c>
      <c r="E414" s="244"/>
      <c r="F414" s="244"/>
      <c r="G414" s="245" t="s">
        <v>2718</v>
      </c>
      <c r="H414" s="246" t="s">
        <v>314</v>
      </c>
    </row>
    <row r="415" spans="1:8" ht="13.5" thickBot="1">
      <c r="A415" s="247">
        <v>103</v>
      </c>
      <c r="B415" s="248"/>
      <c r="C415" s="248"/>
      <c r="D415" s="248">
        <v>10</v>
      </c>
      <c r="E415" s="248"/>
      <c r="F415" s="248"/>
      <c r="G415" s="249" t="s">
        <v>2718</v>
      </c>
      <c r="H415" s="250" t="s">
        <v>314</v>
      </c>
    </row>
    <row r="416" spans="1:8" ht="12.75">
      <c r="A416" s="242">
        <v>15</v>
      </c>
      <c r="B416" s="263"/>
      <c r="C416" s="263"/>
      <c r="D416" s="263">
        <v>60</v>
      </c>
      <c r="E416" s="225"/>
      <c r="F416" s="225"/>
      <c r="G416" s="245" t="s">
        <v>2724</v>
      </c>
      <c r="H416" s="227" t="s">
        <v>311</v>
      </c>
    </row>
    <row r="417" spans="1:8" ht="12.75">
      <c r="A417" s="242">
        <v>15</v>
      </c>
      <c r="B417" s="263"/>
      <c r="C417" s="263"/>
      <c r="D417" s="263">
        <v>60</v>
      </c>
      <c r="E417" s="225"/>
      <c r="F417" s="225"/>
      <c r="G417" s="245" t="s">
        <v>2724</v>
      </c>
      <c r="H417" s="227" t="s">
        <v>311</v>
      </c>
    </row>
    <row r="418" spans="1:8" ht="12.75">
      <c r="A418" s="229">
        <v>10</v>
      </c>
      <c r="B418" s="225"/>
      <c r="C418" s="225"/>
      <c r="D418" s="225">
        <v>60</v>
      </c>
      <c r="E418" s="225"/>
      <c r="F418" s="225"/>
      <c r="G418" s="245" t="s">
        <v>2724</v>
      </c>
      <c r="H418" s="227" t="s">
        <v>311</v>
      </c>
    </row>
    <row r="419" spans="1:8" ht="12.75">
      <c r="A419" s="229">
        <v>6</v>
      </c>
      <c r="B419" s="225"/>
      <c r="C419" s="225"/>
      <c r="D419" s="225">
        <v>60</v>
      </c>
      <c r="E419" s="225"/>
      <c r="F419" s="225"/>
      <c r="G419" s="245" t="s">
        <v>2724</v>
      </c>
      <c r="H419" s="227" t="s">
        <v>311</v>
      </c>
    </row>
    <row r="420" spans="1:8" ht="12.75">
      <c r="A420" s="229">
        <v>17</v>
      </c>
      <c r="B420" s="225"/>
      <c r="C420" s="225"/>
      <c r="D420" s="225">
        <v>60</v>
      </c>
      <c r="E420" s="225"/>
      <c r="F420" s="225"/>
      <c r="G420" s="245" t="s">
        <v>2724</v>
      </c>
      <c r="H420" s="227" t="s">
        <v>311</v>
      </c>
    </row>
    <row r="421" spans="1:8" ht="12.75">
      <c r="A421" s="229">
        <v>24</v>
      </c>
      <c r="B421" s="225"/>
      <c r="C421" s="225"/>
      <c r="D421" s="225">
        <v>60</v>
      </c>
      <c r="E421" s="225"/>
      <c r="F421" s="225"/>
      <c r="G421" s="245" t="s">
        <v>2724</v>
      </c>
      <c r="H421" s="227" t="s">
        <v>314</v>
      </c>
    </row>
    <row r="422" spans="1:8" ht="12.75">
      <c r="A422" s="229">
        <v>31</v>
      </c>
      <c r="B422" s="225"/>
      <c r="C422" s="225"/>
      <c r="D422" s="225">
        <v>60</v>
      </c>
      <c r="E422" s="225"/>
      <c r="F422" s="225"/>
      <c r="G422" s="245" t="s">
        <v>2724</v>
      </c>
      <c r="H422" s="227" t="s">
        <v>314</v>
      </c>
    </row>
    <row r="423" spans="1:8" ht="12.75">
      <c r="A423" s="229">
        <v>122</v>
      </c>
      <c r="B423" s="225"/>
      <c r="C423" s="225"/>
      <c r="D423" s="225">
        <v>60</v>
      </c>
      <c r="E423" s="225"/>
      <c r="F423" s="225"/>
      <c r="G423" s="245" t="s">
        <v>2724</v>
      </c>
      <c r="H423" s="227" t="s">
        <v>314</v>
      </c>
    </row>
    <row r="424" spans="1:8" ht="12.75">
      <c r="A424" s="229"/>
      <c r="B424" s="225"/>
      <c r="C424" s="225"/>
      <c r="D424" s="225"/>
      <c r="E424" s="225"/>
      <c r="F424" s="225"/>
      <c r="G424" s="226"/>
      <c r="H424" s="227"/>
    </row>
    <row r="425" spans="1:8" ht="12.75">
      <c r="A425" s="229"/>
      <c r="B425" s="225"/>
      <c r="C425" s="225"/>
      <c r="D425" s="225"/>
      <c r="E425" s="225"/>
      <c r="F425" s="225"/>
      <c r="G425" s="226"/>
      <c r="H425" s="227"/>
    </row>
    <row r="426" spans="1:8" ht="12.75">
      <c r="A426" s="229"/>
      <c r="B426" s="225"/>
      <c r="C426" s="225"/>
      <c r="D426" s="225"/>
      <c r="E426" s="225"/>
      <c r="F426" s="225"/>
      <c r="G426" s="226"/>
      <c r="H426" s="227"/>
    </row>
    <row r="427" spans="1:8" ht="12.75">
      <c r="A427" s="229"/>
      <c r="B427" s="225"/>
      <c r="C427" s="225"/>
      <c r="D427" s="225"/>
      <c r="E427" s="225"/>
      <c r="F427" s="225"/>
      <c r="G427" s="226"/>
      <c r="H427" s="227"/>
    </row>
    <row r="428" spans="1:8" ht="12.75">
      <c r="A428" s="229"/>
      <c r="B428" s="225"/>
      <c r="C428" s="225"/>
      <c r="D428" s="225"/>
      <c r="E428" s="225"/>
      <c r="F428" s="225"/>
      <c r="G428" s="226"/>
      <c r="H428" s="227"/>
    </row>
    <row r="429" spans="1:8" ht="12.75">
      <c r="A429" s="229"/>
      <c r="B429" s="225"/>
      <c r="C429" s="225"/>
      <c r="D429" s="225"/>
      <c r="E429" s="225"/>
      <c r="F429" s="225"/>
      <c r="G429" s="226"/>
      <c r="H429" s="227"/>
    </row>
    <row r="430" spans="1:8" ht="12.75">
      <c r="A430" s="229"/>
      <c r="B430" s="225"/>
      <c r="C430" s="225"/>
      <c r="D430" s="225"/>
      <c r="E430" s="225"/>
      <c r="F430" s="225"/>
      <c r="G430" s="226"/>
      <c r="H430" s="227"/>
    </row>
    <row r="431" spans="1:8" ht="12.75">
      <c r="A431" s="229"/>
      <c r="B431" s="225"/>
      <c r="C431" s="225"/>
      <c r="D431" s="225"/>
      <c r="E431" s="225"/>
      <c r="F431" s="225"/>
      <c r="G431" s="226"/>
      <c r="H431" s="227"/>
    </row>
    <row r="432" spans="1:8" ht="12.75">
      <c r="A432" s="229"/>
      <c r="B432" s="225"/>
      <c r="C432" s="225"/>
      <c r="D432" s="225"/>
      <c r="E432" s="225"/>
      <c r="F432" s="225"/>
      <c r="G432" s="226"/>
      <c r="H432" s="227"/>
    </row>
    <row r="433" spans="1:8" ht="12.75">
      <c r="A433" s="229"/>
      <c r="B433" s="225"/>
      <c r="C433" s="225"/>
      <c r="D433" s="225"/>
      <c r="E433" s="225"/>
      <c r="F433" s="225"/>
      <c r="G433" s="226"/>
      <c r="H433" s="227"/>
    </row>
    <row r="434" spans="1:8" ht="12.75">
      <c r="A434" s="229"/>
      <c r="B434" s="225"/>
      <c r="C434" s="225"/>
      <c r="D434" s="225"/>
      <c r="E434" s="225"/>
      <c r="F434" s="225"/>
      <c r="G434" s="226"/>
      <c r="H434" s="227"/>
    </row>
    <row r="435" spans="1:8" ht="12.75">
      <c r="A435" s="229"/>
      <c r="B435" s="225"/>
      <c r="C435" s="225"/>
      <c r="D435" s="225"/>
      <c r="E435" s="225"/>
      <c r="F435" s="225"/>
      <c r="G435" s="226"/>
      <c r="H435" s="227"/>
    </row>
    <row r="436" spans="1:8" ht="12.75">
      <c r="A436" s="229"/>
      <c r="B436" s="225"/>
      <c r="C436" s="225"/>
      <c r="D436" s="225"/>
      <c r="E436" s="225"/>
      <c r="F436" s="225"/>
      <c r="G436" s="226"/>
      <c r="H436" s="227"/>
    </row>
    <row r="437" spans="1:8" ht="12.75">
      <c r="A437" s="229"/>
      <c r="B437" s="225"/>
      <c r="C437" s="225"/>
      <c r="D437" s="225"/>
      <c r="E437" s="225"/>
      <c r="F437" s="225"/>
      <c r="G437" s="226"/>
      <c r="H437" s="227"/>
    </row>
    <row r="438" spans="1:8" ht="12.75">
      <c r="A438" s="229"/>
      <c r="B438" s="225"/>
      <c r="C438" s="225"/>
      <c r="D438" s="225"/>
      <c r="E438" s="225"/>
      <c r="F438" s="225"/>
      <c r="G438" s="226"/>
      <c r="H438" s="227"/>
    </row>
    <row r="439" spans="1:8" ht="12.75">
      <c r="A439" s="229"/>
      <c r="B439" s="225"/>
      <c r="C439" s="225"/>
      <c r="D439" s="225"/>
      <c r="E439" s="225"/>
      <c r="F439" s="225"/>
      <c r="G439" s="226"/>
      <c r="H439" s="227"/>
    </row>
    <row r="440" spans="1:8" ht="12.75">
      <c r="A440" s="229"/>
      <c r="B440" s="225"/>
      <c r="C440" s="225"/>
      <c r="D440" s="225"/>
      <c r="E440" s="225"/>
      <c r="F440" s="225"/>
      <c r="G440" s="226"/>
      <c r="H440" s="227"/>
    </row>
    <row r="441" spans="1:8" ht="12.75">
      <c r="A441" s="240"/>
      <c r="B441" s="240"/>
      <c r="C441" s="240"/>
      <c r="D441" s="240"/>
      <c r="E441" s="240"/>
      <c r="F441" s="240"/>
      <c r="G441" s="240"/>
      <c r="H441" s="241"/>
    </row>
    <row r="442" spans="1:8" ht="12.75">
      <c r="A442" s="240"/>
      <c r="B442" s="240"/>
      <c r="C442" s="240"/>
      <c r="D442" s="240"/>
      <c r="E442" s="240"/>
      <c r="F442" s="240"/>
      <c r="G442" s="240"/>
      <c r="H442" s="241"/>
    </row>
    <row r="443" spans="1:8" ht="12.75">
      <c r="A443" s="240"/>
      <c r="B443" s="240"/>
      <c r="C443" s="240"/>
      <c r="D443" s="240"/>
      <c r="E443" s="240"/>
      <c r="F443" s="240"/>
      <c r="G443" s="240"/>
      <c r="H443" s="241"/>
    </row>
    <row r="444" spans="1:8" ht="12.75">
      <c r="A444" s="240"/>
      <c r="B444" s="240"/>
      <c r="C444" s="240"/>
      <c r="D444" s="240"/>
      <c r="E444" s="240"/>
      <c r="F444" s="240"/>
      <c r="G444" s="240"/>
      <c r="H444" s="241"/>
    </row>
    <row r="445" spans="1:8" ht="12.75">
      <c r="A445" s="240"/>
      <c r="B445" s="240"/>
      <c r="C445" s="240"/>
      <c r="D445" s="240"/>
      <c r="E445" s="240"/>
      <c r="F445" s="240"/>
      <c r="G445" s="240"/>
      <c r="H445" s="241"/>
    </row>
    <row r="446" spans="1:8" ht="12.75">
      <c r="A446" s="240"/>
      <c r="B446" s="240"/>
      <c r="C446" s="240"/>
      <c r="D446" s="240"/>
      <c r="E446" s="240"/>
      <c r="F446" s="240"/>
      <c r="G446" s="240"/>
      <c r="H446" s="241"/>
    </row>
    <row r="447" spans="1:8" ht="12.75">
      <c r="A447" s="240"/>
      <c r="B447" s="240"/>
      <c r="C447" s="240"/>
      <c r="D447" s="240"/>
      <c r="E447" s="240"/>
      <c r="F447" s="240"/>
      <c r="G447" s="240"/>
      <c r="H447" s="241"/>
    </row>
    <row r="448" spans="1:8" ht="12.75">
      <c r="A448" s="240"/>
      <c r="B448" s="240"/>
      <c r="C448" s="240"/>
      <c r="D448" s="240"/>
      <c r="E448" s="240"/>
      <c r="F448" s="240"/>
      <c r="G448" s="240"/>
      <c r="H448" s="241"/>
    </row>
    <row r="449" spans="1:8" ht="12.75">
      <c r="A449" s="240"/>
      <c r="B449" s="240"/>
      <c r="C449" s="240"/>
      <c r="D449" s="240"/>
      <c r="E449" s="240"/>
      <c r="F449" s="240"/>
      <c r="G449" s="240"/>
      <c r="H449" s="241"/>
    </row>
    <row r="450" spans="1:8" ht="12.75">
      <c r="A450" s="240"/>
      <c r="B450" s="240"/>
      <c r="C450" s="240"/>
      <c r="D450" s="240"/>
      <c r="E450" s="240"/>
      <c r="F450" s="240"/>
      <c r="G450" s="240"/>
      <c r="H450" s="241"/>
    </row>
    <row r="451" spans="1:8" ht="12.75">
      <c r="A451" s="240"/>
      <c r="B451" s="240"/>
      <c r="C451" s="240"/>
      <c r="D451" s="240"/>
      <c r="E451" s="240"/>
      <c r="F451" s="240"/>
      <c r="G451" s="240"/>
      <c r="H451" s="241"/>
    </row>
    <row r="452" spans="1:8" ht="12.75">
      <c r="A452" s="240"/>
      <c r="B452" s="240"/>
      <c r="C452" s="240"/>
      <c r="D452" s="240"/>
      <c r="E452" s="240"/>
      <c r="F452" s="240"/>
      <c r="G452" s="240"/>
      <c r="H452" s="241"/>
    </row>
    <row r="453" spans="1:8" ht="12.75">
      <c r="A453" s="240"/>
      <c r="B453" s="240"/>
      <c r="C453" s="240"/>
      <c r="D453" s="240"/>
      <c r="E453" s="240"/>
      <c r="F453" s="240"/>
      <c r="G453" s="240"/>
      <c r="H453" s="241"/>
    </row>
    <row r="454" spans="1:8" ht="12.75">
      <c r="A454" s="240"/>
      <c r="B454" s="240"/>
      <c r="C454" s="240"/>
      <c r="D454" s="240"/>
      <c r="E454" s="240"/>
      <c r="F454" s="240"/>
      <c r="G454" s="240"/>
      <c r="H454" s="241"/>
    </row>
    <row r="455" spans="1:8" ht="12.75">
      <c r="A455" s="240"/>
      <c r="B455" s="240"/>
      <c r="C455" s="240"/>
      <c r="D455" s="240"/>
      <c r="E455" s="240"/>
      <c r="F455" s="240"/>
      <c r="G455" s="240"/>
      <c r="H455" s="241"/>
    </row>
    <row r="456" spans="1:8" ht="12.75">
      <c r="A456" s="240"/>
      <c r="B456" s="240"/>
      <c r="C456" s="240"/>
      <c r="D456" s="240"/>
      <c r="E456" s="240"/>
      <c r="F456" s="240"/>
      <c r="G456" s="240"/>
      <c r="H456" s="241"/>
    </row>
    <row r="457" spans="1:8" ht="12.75">
      <c r="A457" s="240"/>
      <c r="B457" s="240"/>
      <c r="C457" s="240"/>
      <c r="D457" s="240"/>
      <c r="E457" s="240"/>
      <c r="F457" s="240"/>
      <c r="G457" s="240"/>
      <c r="H457" s="241"/>
    </row>
    <row r="458" spans="1:8" ht="12.75">
      <c r="A458" s="240"/>
      <c r="B458" s="240"/>
      <c r="C458" s="240"/>
      <c r="D458" s="240"/>
      <c r="E458" s="240"/>
      <c r="F458" s="240"/>
      <c r="G458" s="240"/>
      <c r="H458" s="241"/>
    </row>
    <row r="459" spans="1:8" ht="12.75">
      <c r="A459" s="240"/>
      <c r="B459" s="240"/>
      <c r="C459" s="240"/>
      <c r="D459" s="240"/>
      <c r="E459" s="240"/>
      <c r="F459" s="240"/>
      <c r="G459" s="240"/>
      <c r="H459" s="241"/>
    </row>
    <row r="460" spans="1:8" ht="12.75">
      <c r="A460" s="240"/>
      <c r="B460" s="240"/>
      <c r="C460" s="240"/>
      <c r="D460" s="240"/>
      <c r="E460" s="240"/>
      <c r="F460" s="240"/>
      <c r="G460" s="240"/>
      <c r="H460" s="241"/>
    </row>
    <row r="461" spans="1:8" ht="12.75">
      <c r="A461" s="240"/>
      <c r="B461" s="240"/>
      <c r="C461" s="240"/>
      <c r="D461" s="240"/>
      <c r="E461" s="240"/>
      <c r="F461" s="240"/>
      <c r="G461" s="240"/>
      <c r="H461" s="241"/>
    </row>
    <row r="462" spans="1:8" ht="12.75">
      <c r="A462" s="240"/>
      <c r="B462" s="240"/>
      <c r="C462" s="240"/>
      <c r="D462" s="240"/>
      <c r="E462" s="240"/>
      <c r="F462" s="240"/>
      <c r="G462" s="240"/>
      <c r="H462" s="241"/>
    </row>
    <row r="463" spans="1:8" ht="12.75">
      <c r="A463" s="240"/>
      <c r="B463" s="240"/>
      <c r="C463" s="240"/>
      <c r="D463" s="240"/>
      <c r="E463" s="240"/>
      <c r="F463" s="240"/>
      <c r="G463" s="240"/>
      <c r="H463" s="241"/>
    </row>
    <row r="464" spans="1:8" ht="12.75">
      <c r="A464" s="240"/>
      <c r="B464" s="240"/>
      <c r="C464" s="240"/>
      <c r="D464" s="240"/>
      <c r="E464" s="240"/>
      <c r="F464" s="240"/>
      <c r="G464" s="240"/>
      <c r="H464" s="241"/>
    </row>
    <row r="465" spans="1:8" ht="12.75">
      <c r="A465" s="240"/>
      <c r="B465" s="240"/>
      <c r="C465" s="240"/>
      <c r="D465" s="240"/>
      <c r="E465" s="240"/>
      <c r="F465" s="240"/>
      <c r="G465" s="240"/>
      <c r="H465" s="241"/>
    </row>
    <row r="466" spans="1:8" ht="12.75">
      <c r="A466" s="240"/>
      <c r="B466" s="240"/>
      <c r="C466" s="240"/>
      <c r="D466" s="240"/>
      <c r="E466" s="240"/>
      <c r="F466" s="240"/>
      <c r="G466" s="240"/>
      <c r="H466" s="241"/>
    </row>
    <row r="467" spans="1:8" ht="12.75">
      <c r="A467" s="240"/>
      <c r="B467" s="240"/>
      <c r="C467" s="240"/>
      <c r="D467" s="240"/>
      <c r="E467" s="240"/>
      <c r="F467" s="240"/>
      <c r="G467" s="240"/>
      <c r="H467" s="241"/>
    </row>
    <row r="468" spans="1:8" ht="12.75">
      <c r="A468" s="240"/>
      <c r="B468" s="240"/>
      <c r="C468" s="240"/>
      <c r="D468" s="240"/>
      <c r="E468" s="240"/>
      <c r="F468" s="240"/>
      <c r="G468" s="240"/>
      <c r="H468" s="241"/>
    </row>
    <row r="469" spans="1:8" ht="12.75">
      <c r="A469" s="240"/>
      <c r="B469" s="240"/>
      <c r="C469" s="240"/>
      <c r="D469" s="240"/>
      <c r="E469" s="240"/>
      <c r="F469" s="240"/>
      <c r="G469" s="240"/>
      <c r="H469" s="241"/>
    </row>
    <row r="470" spans="1:8" ht="12.75">
      <c r="A470" s="240"/>
      <c r="B470" s="240"/>
      <c r="C470" s="240"/>
      <c r="D470" s="240"/>
      <c r="E470" s="240"/>
      <c r="F470" s="240"/>
      <c r="G470" s="240"/>
      <c r="H470" s="241"/>
    </row>
    <row r="471" spans="1:8" ht="12.75">
      <c r="A471" s="240"/>
      <c r="B471" s="240"/>
      <c r="C471" s="240"/>
      <c r="D471" s="240"/>
      <c r="E471" s="240"/>
      <c r="F471" s="240"/>
      <c r="G471" s="240"/>
      <c r="H471" s="241"/>
    </row>
    <row r="472" spans="1:8" ht="12.75">
      <c r="A472" s="240"/>
      <c r="B472" s="240"/>
      <c r="C472" s="240"/>
      <c r="D472" s="240"/>
      <c r="E472" s="240"/>
      <c r="F472" s="240"/>
      <c r="G472" s="240"/>
      <c r="H472" s="241"/>
    </row>
    <row r="473" spans="1:8" ht="12.75">
      <c r="A473" s="240"/>
      <c r="B473" s="240"/>
      <c r="C473" s="240"/>
      <c r="D473" s="240"/>
      <c r="E473" s="240"/>
      <c r="F473" s="240"/>
      <c r="G473" s="240"/>
      <c r="H473" s="241"/>
    </row>
    <row r="474" spans="1:8" ht="12.75">
      <c r="A474" s="240"/>
      <c r="B474" s="240"/>
      <c r="C474" s="240"/>
      <c r="D474" s="240"/>
      <c r="E474" s="240"/>
      <c r="F474" s="240"/>
      <c r="G474" s="240"/>
      <c r="H474" s="241"/>
    </row>
    <row r="475" spans="1:8" ht="12.75">
      <c r="A475" s="240"/>
      <c r="B475" s="240"/>
      <c r="C475" s="240"/>
      <c r="D475" s="240"/>
      <c r="E475" s="240"/>
      <c r="F475" s="240"/>
      <c r="G475" s="240"/>
      <c r="H475" s="241"/>
    </row>
    <row r="476" spans="1:8" ht="12.75">
      <c r="A476" s="240"/>
      <c r="B476" s="240"/>
      <c r="C476" s="240"/>
      <c r="D476" s="240"/>
      <c r="E476" s="240"/>
      <c r="F476" s="240"/>
      <c r="G476" s="240"/>
      <c r="H476" s="241"/>
    </row>
    <row r="477" spans="1:8" ht="12.75">
      <c r="A477" s="240"/>
      <c r="B477" s="240"/>
      <c r="C477" s="240"/>
      <c r="D477" s="240"/>
      <c r="E477" s="240"/>
      <c r="F477" s="240"/>
      <c r="G477" s="240"/>
      <c r="H477" s="241"/>
    </row>
    <row r="478" spans="1:8" ht="12.75">
      <c r="A478" s="240"/>
      <c r="B478" s="240"/>
      <c r="C478" s="240"/>
      <c r="D478" s="240"/>
      <c r="E478" s="240"/>
      <c r="F478" s="240"/>
      <c r="G478" s="240"/>
      <c r="H478" s="241"/>
    </row>
    <row r="479" spans="1:8" ht="12.75">
      <c r="A479" s="240"/>
      <c r="B479" s="240"/>
      <c r="C479" s="240"/>
      <c r="D479" s="240"/>
      <c r="E479" s="240"/>
      <c r="F479" s="240"/>
      <c r="G479" s="240"/>
      <c r="H479" s="241"/>
    </row>
    <row r="480" spans="1:8" ht="12.75">
      <c r="A480" s="240"/>
      <c r="B480" s="240"/>
      <c r="C480" s="240"/>
      <c r="D480" s="240"/>
      <c r="E480" s="240"/>
      <c r="F480" s="240"/>
      <c r="G480" s="240"/>
      <c r="H480" s="241"/>
    </row>
    <row r="481" spans="1:8" ht="12.75">
      <c r="A481" s="240"/>
      <c r="B481" s="240"/>
      <c r="C481" s="240"/>
      <c r="D481" s="240"/>
      <c r="E481" s="240"/>
      <c r="F481" s="240"/>
      <c r="G481" s="240"/>
      <c r="H481" s="241"/>
    </row>
    <row r="482" spans="1:8" ht="12.75">
      <c r="A482" s="240"/>
      <c r="B482" s="240"/>
      <c r="C482" s="240"/>
      <c r="D482" s="240"/>
      <c r="E482" s="240"/>
      <c r="F482" s="240"/>
      <c r="G482" s="240"/>
      <c r="H482" s="241"/>
    </row>
    <row r="483" spans="1:8" ht="12.75">
      <c r="A483" s="240"/>
      <c r="B483" s="240"/>
      <c r="C483" s="240"/>
      <c r="D483" s="240"/>
      <c r="E483" s="240"/>
      <c r="F483" s="240"/>
      <c r="G483" s="240"/>
      <c r="H483" s="241"/>
    </row>
    <row r="484" spans="1:8" ht="12.75">
      <c r="A484" s="240"/>
      <c r="B484" s="240"/>
      <c r="C484" s="240"/>
      <c r="D484" s="240"/>
      <c r="E484" s="240"/>
      <c r="F484" s="240"/>
      <c r="G484" s="240"/>
      <c r="H484" s="241"/>
    </row>
    <row r="485" spans="1:8" ht="12.75">
      <c r="A485" s="240"/>
      <c r="B485" s="240"/>
      <c r="C485" s="240"/>
      <c r="D485" s="240"/>
      <c r="E485" s="240"/>
      <c r="F485" s="240"/>
      <c r="G485" s="240"/>
      <c r="H485" s="241"/>
    </row>
    <row r="486" spans="1:8" ht="12.75">
      <c r="A486" s="240"/>
      <c r="B486" s="240"/>
      <c r="C486" s="240"/>
      <c r="D486" s="240"/>
      <c r="E486" s="240"/>
      <c r="F486" s="240"/>
      <c r="G486" s="240"/>
      <c r="H486" s="241"/>
    </row>
    <row r="487" spans="1:8" ht="12.75">
      <c r="A487" s="240"/>
      <c r="B487" s="240"/>
      <c r="C487" s="240"/>
      <c r="D487" s="240"/>
      <c r="E487" s="240"/>
      <c r="F487" s="240"/>
      <c r="G487" s="240"/>
      <c r="H487" s="241"/>
    </row>
    <row r="488" spans="1:8" ht="12.75">
      <c r="A488" s="240"/>
      <c r="B488" s="240"/>
      <c r="C488" s="240"/>
      <c r="D488" s="240"/>
      <c r="E488" s="240"/>
      <c r="F488" s="240"/>
      <c r="G488" s="240"/>
      <c r="H488" s="241"/>
    </row>
    <row r="489" spans="1:8" ht="12.75">
      <c r="A489" s="240"/>
      <c r="B489" s="240"/>
      <c r="C489" s="240"/>
      <c r="D489" s="240"/>
      <c r="E489" s="240"/>
      <c r="F489" s="240"/>
      <c r="G489" s="240"/>
      <c r="H489" s="241"/>
    </row>
    <row r="490" spans="1:8" ht="12.75">
      <c r="A490" s="240"/>
      <c r="B490" s="240"/>
      <c r="C490" s="240"/>
      <c r="D490" s="240"/>
      <c r="E490" s="240"/>
      <c r="F490" s="240"/>
      <c r="G490" s="240"/>
      <c r="H490" s="241"/>
    </row>
    <row r="491" spans="1:8" ht="12.75">
      <c r="A491" s="240"/>
      <c r="B491" s="240"/>
      <c r="C491" s="240"/>
      <c r="D491" s="240"/>
      <c r="E491" s="240"/>
      <c r="F491" s="240"/>
      <c r="G491" s="240"/>
      <c r="H491" s="241"/>
    </row>
    <row r="492" spans="1:8" ht="12.75">
      <c r="A492" s="240"/>
      <c r="B492" s="240"/>
      <c r="C492" s="240"/>
      <c r="D492" s="240"/>
      <c r="E492" s="240"/>
      <c r="F492" s="240"/>
      <c r="G492" s="240"/>
      <c r="H492" s="241"/>
    </row>
  </sheetData>
  <sheetProtection/>
  <autoFilter ref="A1:I423"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9.140625" defaultRowHeight="12.75"/>
  <cols>
    <col min="1" max="2" width="7.00390625" style="9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5" customWidth="1"/>
    <col min="7" max="7" width="11.140625" style="14" customWidth="1"/>
  </cols>
  <sheetData>
    <row r="1" spans="4:5" ht="15">
      <c r="D1" s="268"/>
      <c r="E1" s="268"/>
    </row>
    <row r="2" spans="1:7" ht="15.75">
      <c r="A2" s="267" t="str">
        <f>Startlist!$F2</f>
        <v>Lääne-Eesti rahvaralli 2023</v>
      </c>
      <c r="B2" s="267"/>
      <c r="C2" s="267"/>
      <c r="D2" s="267"/>
      <c r="E2" s="267"/>
      <c r="F2" s="267"/>
      <c r="G2" s="267"/>
    </row>
    <row r="3" spans="1:7" ht="15">
      <c r="A3" s="268" t="str">
        <f>Startlist!$F3</f>
        <v>20.05.2023</v>
      </c>
      <c r="B3" s="268"/>
      <c r="C3" s="268"/>
      <c r="D3" s="268"/>
      <c r="E3" s="268"/>
      <c r="F3" s="268"/>
      <c r="G3" s="268"/>
    </row>
    <row r="4" spans="1:7" ht="15">
      <c r="A4" s="268" t="str">
        <f>Startlist!$F4</f>
        <v>Läänemaa</v>
      </c>
      <c r="B4" s="268"/>
      <c r="C4" s="268"/>
      <c r="D4" s="268"/>
      <c r="E4" s="268"/>
      <c r="F4" s="268"/>
      <c r="G4" s="268"/>
    </row>
    <row r="6" spans="1:13" ht="15.75">
      <c r="A6" s="10" t="s">
        <v>1134</v>
      </c>
      <c r="M6" s="79"/>
    </row>
    <row r="7" spans="1:13" s="88" customFormat="1" ht="15.75">
      <c r="A7" s="96" t="s">
        <v>1128</v>
      </c>
      <c r="B7" s="97" t="s">
        <v>937</v>
      </c>
      <c r="C7" s="98" t="s">
        <v>938</v>
      </c>
      <c r="D7" s="99" t="s">
        <v>939</v>
      </c>
      <c r="E7" s="98" t="s">
        <v>941</v>
      </c>
      <c r="F7" s="98" t="s">
        <v>1133</v>
      </c>
      <c r="G7" s="143"/>
      <c r="M7" s="79"/>
    </row>
    <row r="8" spans="1:13" ht="15" customHeight="1" hidden="1">
      <c r="A8" s="7"/>
      <c r="B8" s="8"/>
      <c r="C8" s="6"/>
      <c r="D8" s="6"/>
      <c r="E8" s="6"/>
      <c r="F8" s="36"/>
      <c r="G8" s="144"/>
      <c r="M8" s="79"/>
    </row>
    <row r="9" spans="1:13" ht="15" customHeight="1">
      <c r="A9" s="78" t="s">
        <v>174</v>
      </c>
      <c r="B9" s="85" t="s">
        <v>929</v>
      </c>
      <c r="C9" s="69" t="s">
        <v>1503</v>
      </c>
      <c r="D9" s="56" t="s">
        <v>1435</v>
      </c>
      <c r="E9" s="56" t="s">
        <v>944</v>
      </c>
      <c r="F9" s="80" t="s">
        <v>2414</v>
      </c>
      <c r="G9" s="145" t="s">
        <v>175</v>
      </c>
      <c r="M9" s="79"/>
    </row>
    <row r="10" spans="1:13" ht="15" customHeight="1">
      <c r="A10" s="78" t="s">
        <v>2268</v>
      </c>
      <c r="B10" s="85" t="s">
        <v>929</v>
      </c>
      <c r="C10" s="69" t="s">
        <v>1145</v>
      </c>
      <c r="D10" s="56" t="s">
        <v>1393</v>
      </c>
      <c r="E10" s="56" t="s">
        <v>955</v>
      </c>
      <c r="F10" s="80" t="s">
        <v>2416</v>
      </c>
      <c r="G10" s="145" t="s">
        <v>2265</v>
      </c>
      <c r="M10" s="79"/>
    </row>
    <row r="11" spans="1:13" ht="15" customHeight="1">
      <c r="A11" s="78" t="s">
        <v>176</v>
      </c>
      <c r="B11" s="85" t="s">
        <v>929</v>
      </c>
      <c r="C11" s="69" t="s">
        <v>1431</v>
      </c>
      <c r="D11" s="56" t="s">
        <v>1432</v>
      </c>
      <c r="E11" s="56" t="s">
        <v>958</v>
      </c>
      <c r="F11" s="80" t="s">
        <v>2416</v>
      </c>
      <c r="G11" s="145" t="s">
        <v>177</v>
      </c>
      <c r="M11" s="79"/>
    </row>
    <row r="12" spans="1:13" ht="15" customHeight="1">
      <c r="A12" s="78" t="s">
        <v>178</v>
      </c>
      <c r="B12" s="85" t="s">
        <v>926</v>
      </c>
      <c r="C12" s="69" t="s">
        <v>1439</v>
      </c>
      <c r="D12" s="56" t="s">
        <v>1440</v>
      </c>
      <c r="E12" s="56" t="s">
        <v>1168</v>
      </c>
      <c r="F12" s="80" t="s">
        <v>2480</v>
      </c>
      <c r="G12" s="145" t="s">
        <v>179</v>
      </c>
      <c r="M12" s="79"/>
    </row>
    <row r="13" spans="1:13" ht="15" customHeight="1">
      <c r="A13" s="78" t="s">
        <v>180</v>
      </c>
      <c r="B13" s="85" t="s">
        <v>926</v>
      </c>
      <c r="C13" s="69" t="s">
        <v>1146</v>
      </c>
      <c r="D13" s="56" t="s">
        <v>1524</v>
      </c>
      <c r="E13" s="56" t="s">
        <v>1204</v>
      </c>
      <c r="F13" s="80" t="s">
        <v>2416</v>
      </c>
      <c r="G13" s="145" t="s">
        <v>175</v>
      </c>
      <c r="M13" s="79"/>
    </row>
    <row r="14" spans="1:13" ht="15" customHeight="1">
      <c r="A14" s="78" t="s">
        <v>181</v>
      </c>
      <c r="B14" s="85" t="s">
        <v>925</v>
      </c>
      <c r="C14" s="69" t="s">
        <v>1151</v>
      </c>
      <c r="D14" s="56" t="s">
        <v>1245</v>
      </c>
      <c r="E14" s="56" t="s">
        <v>1231</v>
      </c>
      <c r="F14" s="80" t="s">
        <v>2416</v>
      </c>
      <c r="G14" s="145" t="s">
        <v>182</v>
      </c>
      <c r="M14" s="79"/>
    </row>
    <row r="15" spans="1:13" ht="15" customHeight="1">
      <c r="A15" s="78" t="s">
        <v>183</v>
      </c>
      <c r="B15" s="85" t="s">
        <v>905</v>
      </c>
      <c r="C15" s="69" t="s">
        <v>1445</v>
      </c>
      <c r="D15" s="56" t="s">
        <v>1446</v>
      </c>
      <c r="E15" s="56" t="s">
        <v>1246</v>
      </c>
      <c r="F15" s="80" t="s">
        <v>2416</v>
      </c>
      <c r="G15" s="145" t="s">
        <v>179</v>
      </c>
      <c r="M15" s="79"/>
    </row>
    <row r="16" spans="1:13" ht="15" customHeight="1">
      <c r="A16" s="78" t="s">
        <v>184</v>
      </c>
      <c r="B16" s="85" t="s">
        <v>925</v>
      </c>
      <c r="C16" s="69" t="s">
        <v>1153</v>
      </c>
      <c r="D16" s="56" t="s">
        <v>185</v>
      </c>
      <c r="E16" s="56" t="s">
        <v>1254</v>
      </c>
      <c r="F16" s="80" t="s">
        <v>2416</v>
      </c>
      <c r="G16" s="145" t="s">
        <v>186</v>
      </c>
      <c r="M16" s="79"/>
    </row>
    <row r="17" spans="1:13" ht="15" customHeight="1">
      <c r="A17" s="78" t="s">
        <v>187</v>
      </c>
      <c r="B17" s="85" t="s">
        <v>903</v>
      </c>
      <c r="C17" s="69" t="s">
        <v>899</v>
      </c>
      <c r="D17" s="56" t="s">
        <v>1275</v>
      </c>
      <c r="E17" s="56" t="s">
        <v>983</v>
      </c>
      <c r="F17" s="80" t="s">
        <v>2414</v>
      </c>
      <c r="G17" s="145" t="s">
        <v>188</v>
      </c>
      <c r="M17" s="79"/>
    </row>
    <row r="18" spans="1:13" ht="15" customHeight="1">
      <c r="A18" s="78" t="s">
        <v>2257</v>
      </c>
      <c r="B18" s="85" t="s">
        <v>903</v>
      </c>
      <c r="C18" s="69" t="s">
        <v>1403</v>
      </c>
      <c r="D18" s="56" t="s">
        <v>1525</v>
      </c>
      <c r="E18" s="56" t="s">
        <v>984</v>
      </c>
      <c r="F18" s="80" t="s">
        <v>168</v>
      </c>
      <c r="G18" s="145"/>
      <c r="M18" s="79"/>
    </row>
    <row r="19" spans="1:13" ht="15" customHeight="1">
      <c r="A19" s="78" t="s">
        <v>189</v>
      </c>
      <c r="B19" s="85" t="s">
        <v>904</v>
      </c>
      <c r="C19" s="69" t="s">
        <v>985</v>
      </c>
      <c r="D19" s="56" t="s">
        <v>986</v>
      </c>
      <c r="E19" s="56" t="s">
        <v>1328</v>
      </c>
      <c r="F19" s="80" t="s">
        <v>168</v>
      </c>
      <c r="G19" s="145" t="s">
        <v>190</v>
      </c>
      <c r="M19" s="79"/>
    </row>
    <row r="20" spans="1:13" ht="15" customHeight="1">
      <c r="A20" s="78" t="s">
        <v>2262</v>
      </c>
      <c r="B20" s="85" t="s">
        <v>903</v>
      </c>
      <c r="C20" s="69" t="s">
        <v>1158</v>
      </c>
      <c r="D20" s="56" t="s">
        <v>1262</v>
      </c>
      <c r="E20" s="56" t="s">
        <v>984</v>
      </c>
      <c r="F20" s="80" t="s">
        <v>2416</v>
      </c>
      <c r="G20" s="145" t="s">
        <v>2263</v>
      </c>
      <c r="M20" s="79"/>
    </row>
    <row r="21" spans="1:13" ht="15" customHeight="1">
      <c r="A21" s="78" t="s">
        <v>191</v>
      </c>
      <c r="B21" s="85" t="s">
        <v>906</v>
      </c>
      <c r="C21" s="69" t="s">
        <v>1404</v>
      </c>
      <c r="D21" s="56" t="s">
        <v>1405</v>
      </c>
      <c r="E21" s="56" t="s">
        <v>1201</v>
      </c>
      <c r="F21" s="80" t="s">
        <v>48</v>
      </c>
      <c r="G21" s="145" t="s">
        <v>192</v>
      </c>
      <c r="M21" s="79"/>
    </row>
    <row r="22" spans="1:13" ht="15" customHeight="1">
      <c r="A22" s="78" t="s">
        <v>2258</v>
      </c>
      <c r="B22" s="85" t="s">
        <v>903</v>
      </c>
      <c r="C22" s="69" t="s">
        <v>1408</v>
      </c>
      <c r="D22" s="56" t="s">
        <v>1409</v>
      </c>
      <c r="E22" s="56" t="s">
        <v>1213</v>
      </c>
      <c r="F22" s="80" t="s">
        <v>168</v>
      </c>
      <c r="G22" s="145"/>
      <c r="M22" s="79"/>
    </row>
    <row r="23" spans="1:13" ht="15" customHeight="1">
      <c r="A23" s="78" t="s">
        <v>2260</v>
      </c>
      <c r="B23" s="85" t="s">
        <v>905</v>
      </c>
      <c r="C23" s="69" t="s">
        <v>1487</v>
      </c>
      <c r="D23" s="56" t="s">
        <v>1501</v>
      </c>
      <c r="E23" s="56" t="s">
        <v>994</v>
      </c>
      <c r="F23" s="80" t="s">
        <v>168</v>
      </c>
      <c r="G23" s="145"/>
      <c r="M23" s="79"/>
    </row>
    <row r="24" spans="1:13" ht="15" customHeight="1">
      <c r="A24" s="78" t="s">
        <v>193</v>
      </c>
      <c r="B24" s="85" t="s">
        <v>903</v>
      </c>
      <c r="C24" s="69" t="s">
        <v>1454</v>
      </c>
      <c r="D24" s="56" t="s">
        <v>1526</v>
      </c>
      <c r="E24" s="56" t="s">
        <v>1542</v>
      </c>
      <c r="F24" s="80" t="s">
        <v>2416</v>
      </c>
      <c r="G24" s="145" t="s">
        <v>179</v>
      </c>
      <c r="M24" s="79"/>
    </row>
    <row r="25" spans="1:13" ht="15" customHeight="1">
      <c r="A25" s="78" t="s">
        <v>194</v>
      </c>
      <c r="B25" s="85" t="s">
        <v>904</v>
      </c>
      <c r="C25" s="69" t="s">
        <v>1366</v>
      </c>
      <c r="D25" s="56" t="s">
        <v>1367</v>
      </c>
      <c r="E25" s="56" t="s">
        <v>1246</v>
      </c>
      <c r="F25" s="80" t="s">
        <v>2416</v>
      </c>
      <c r="G25" s="145" t="s">
        <v>188</v>
      </c>
      <c r="M25" s="79"/>
    </row>
    <row r="26" spans="1:13" ht="15" customHeight="1">
      <c r="A26" s="78" t="s">
        <v>2266</v>
      </c>
      <c r="B26" s="85" t="s">
        <v>904</v>
      </c>
      <c r="C26" s="69" t="s">
        <v>1280</v>
      </c>
      <c r="D26" s="56" t="s">
        <v>1281</v>
      </c>
      <c r="E26" s="56" t="s">
        <v>975</v>
      </c>
      <c r="F26" s="80" t="s">
        <v>2418</v>
      </c>
      <c r="G26" s="145" t="s">
        <v>2267</v>
      </c>
      <c r="M26" s="79"/>
    </row>
    <row r="27" spans="1:13" ht="15" customHeight="1">
      <c r="A27" s="78" t="s">
        <v>195</v>
      </c>
      <c r="B27" s="85" t="s">
        <v>927</v>
      </c>
      <c r="C27" s="69" t="s">
        <v>1412</v>
      </c>
      <c r="D27" s="56" t="s">
        <v>1413</v>
      </c>
      <c r="E27" s="56" t="s">
        <v>1267</v>
      </c>
      <c r="F27" s="80" t="s">
        <v>2416</v>
      </c>
      <c r="G27" s="145" t="s">
        <v>196</v>
      </c>
      <c r="M27" s="79"/>
    </row>
    <row r="28" spans="1:13" ht="15" customHeight="1">
      <c r="A28" s="78" t="s">
        <v>197</v>
      </c>
      <c r="B28" s="85" t="s">
        <v>904</v>
      </c>
      <c r="C28" s="69" t="s">
        <v>1009</v>
      </c>
      <c r="D28" s="56" t="s">
        <v>1010</v>
      </c>
      <c r="E28" s="56" t="s">
        <v>1168</v>
      </c>
      <c r="F28" s="80" t="s">
        <v>2418</v>
      </c>
      <c r="G28" s="145" t="s">
        <v>179</v>
      </c>
      <c r="M28" s="79"/>
    </row>
    <row r="29" spans="1:13" ht="15" customHeight="1">
      <c r="A29" s="78" t="s">
        <v>198</v>
      </c>
      <c r="B29" s="85" t="s">
        <v>906</v>
      </c>
      <c r="C29" s="69" t="s">
        <v>1452</v>
      </c>
      <c r="D29" s="56" t="s">
        <v>1453</v>
      </c>
      <c r="E29" s="56" t="s">
        <v>1213</v>
      </c>
      <c r="F29" s="80" t="s">
        <v>2416</v>
      </c>
      <c r="G29" s="145" t="s">
        <v>179</v>
      </c>
      <c r="M29" s="79"/>
    </row>
    <row r="30" spans="1:13" ht="15" customHeight="1">
      <c r="A30" s="78" t="s">
        <v>2264</v>
      </c>
      <c r="B30" s="85" t="s">
        <v>928</v>
      </c>
      <c r="C30" s="69" t="s">
        <v>1415</v>
      </c>
      <c r="D30" s="56" t="s">
        <v>1416</v>
      </c>
      <c r="E30" s="56" t="s">
        <v>1020</v>
      </c>
      <c r="F30" s="80" t="s">
        <v>2416</v>
      </c>
      <c r="G30" s="145" t="s">
        <v>2265</v>
      </c>
      <c r="M30" s="79"/>
    </row>
    <row r="31" spans="1:13" ht="15" customHeight="1">
      <c r="A31" s="78" t="s">
        <v>2259</v>
      </c>
      <c r="B31" s="85" t="s">
        <v>903</v>
      </c>
      <c r="C31" s="69" t="s">
        <v>1464</v>
      </c>
      <c r="D31" s="56" t="s">
        <v>1465</v>
      </c>
      <c r="E31" s="56" t="s">
        <v>1295</v>
      </c>
      <c r="F31" s="80" t="s">
        <v>168</v>
      </c>
      <c r="G31" s="145"/>
      <c r="M31" s="79"/>
    </row>
    <row r="32" spans="1:13" ht="15" customHeight="1">
      <c r="A32" s="78" t="s">
        <v>199</v>
      </c>
      <c r="B32" s="85" t="s">
        <v>906</v>
      </c>
      <c r="C32" s="69" t="s">
        <v>1466</v>
      </c>
      <c r="D32" s="56" t="s">
        <v>1549</v>
      </c>
      <c r="E32" s="56" t="s">
        <v>1015</v>
      </c>
      <c r="F32" s="80" t="s">
        <v>2416</v>
      </c>
      <c r="G32" s="145" t="s">
        <v>175</v>
      </c>
      <c r="M32" s="79"/>
    </row>
    <row r="33" spans="1:13" ht="15" customHeight="1">
      <c r="A33" s="78" t="s">
        <v>200</v>
      </c>
      <c r="B33" s="85" t="s">
        <v>928</v>
      </c>
      <c r="C33" s="69" t="s">
        <v>1370</v>
      </c>
      <c r="D33" s="56" t="s">
        <v>1371</v>
      </c>
      <c r="E33" s="56" t="s">
        <v>1037</v>
      </c>
      <c r="F33" s="80" t="s">
        <v>2416</v>
      </c>
      <c r="G33" s="145" t="s">
        <v>201</v>
      </c>
      <c r="M33" s="79"/>
    </row>
    <row r="34" spans="1:13" ht="15" customHeight="1">
      <c r="A34" s="78" t="s">
        <v>202</v>
      </c>
      <c r="B34" s="85" t="s">
        <v>928</v>
      </c>
      <c r="C34" s="69" t="s">
        <v>900</v>
      </c>
      <c r="D34" s="56" t="s">
        <v>1550</v>
      </c>
      <c r="E34" s="56" t="s">
        <v>1045</v>
      </c>
      <c r="F34" s="80" t="s">
        <v>2416</v>
      </c>
      <c r="G34" s="145" t="s">
        <v>203</v>
      </c>
      <c r="M34" s="79"/>
    </row>
    <row r="35" spans="1:13" ht="15" customHeight="1">
      <c r="A35" s="78" t="s">
        <v>204</v>
      </c>
      <c r="B35" s="85" t="s">
        <v>903</v>
      </c>
      <c r="C35" s="69" t="s">
        <v>1055</v>
      </c>
      <c r="D35" s="56" t="s">
        <v>1529</v>
      </c>
      <c r="E35" s="56" t="s">
        <v>1295</v>
      </c>
      <c r="F35" s="80" t="s">
        <v>168</v>
      </c>
      <c r="G35" s="145" t="s">
        <v>205</v>
      </c>
      <c r="M35" s="79"/>
    </row>
    <row r="36" spans="1:13" ht="15" customHeight="1">
      <c r="A36" s="78" t="s">
        <v>206</v>
      </c>
      <c r="B36" s="85" t="s">
        <v>928</v>
      </c>
      <c r="C36" s="69" t="s">
        <v>1474</v>
      </c>
      <c r="D36" s="56" t="s">
        <v>1475</v>
      </c>
      <c r="E36" s="56" t="s">
        <v>1058</v>
      </c>
      <c r="F36" s="80" t="s">
        <v>2502</v>
      </c>
      <c r="G36" s="145" t="s">
        <v>188</v>
      </c>
      <c r="M36" s="79"/>
    </row>
    <row r="37" spans="1:13" ht="15" customHeight="1">
      <c r="A37" s="78" t="s">
        <v>207</v>
      </c>
      <c r="B37" s="85" t="s">
        <v>904</v>
      </c>
      <c r="C37" s="69" t="s">
        <v>1083</v>
      </c>
      <c r="D37" s="56" t="s">
        <v>1530</v>
      </c>
      <c r="E37" s="56" t="s">
        <v>1196</v>
      </c>
      <c r="F37" s="80" t="s">
        <v>2418</v>
      </c>
      <c r="G37" s="145" t="s">
        <v>182</v>
      </c>
      <c r="M37" s="79"/>
    </row>
    <row r="38" spans="1:13" ht="15" customHeight="1">
      <c r="A38" s="78" t="s">
        <v>2261</v>
      </c>
      <c r="B38" s="85" t="s">
        <v>906</v>
      </c>
      <c r="C38" s="69" t="s">
        <v>1085</v>
      </c>
      <c r="D38" s="56" t="s">
        <v>1086</v>
      </c>
      <c r="E38" s="56" t="s">
        <v>1015</v>
      </c>
      <c r="F38" s="80" t="s">
        <v>168</v>
      </c>
      <c r="G38" s="145"/>
      <c r="M38" s="79"/>
    </row>
    <row r="39" spans="1:13" ht="15" customHeight="1">
      <c r="A39" s="78" t="s">
        <v>208</v>
      </c>
      <c r="B39" s="85" t="s">
        <v>906</v>
      </c>
      <c r="C39" s="69" t="s">
        <v>1091</v>
      </c>
      <c r="D39" s="56" t="s">
        <v>1092</v>
      </c>
      <c r="E39" s="56" t="s">
        <v>1213</v>
      </c>
      <c r="F39" s="80" t="s">
        <v>168</v>
      </c>
      <c r="G39" s="145" t="s">
        <v>190</v>
      </c>
      <c r="M39" s="79"/>
    </row>
    <row r="40" spans="1:13" ht="15" customHeight="1">
      <c r="A40" s="78" t="s">
        <v>209</v>
      </c>
      <c r="B40" s="85" t="s">
        <v>903</v>
      </c>
      <c r="C40" s="69" t="s">
        <v>1095</v>
      </c>
      <c r="D40" s="56" t="s">
        <v>1096</v>
      </c>
      <c r="E40" s="56" t="s">
        <v>1252</v>
      </c>
      <c r="F40" s="80" t="s">
        <v>168</v>
      </c>
      <c r="G40" s="145" t="s">
        <v>190</v>
      </c>
      <c r="M40" s="79"/>
    </row>
    <row r="41" spans="1:13" ht="15" customHeight="1">
      <c r="A41" s="78" t="s">
        <v>2271</v>
      </c>
      <c r="B41" s="85" t="s">
        <v>903</v>
      </c>
      <c r="C41" s="69" t="s">
        <v>1490</v>
      </c>
      <c r="D41" s="56" t="s">
        <v>1491</v>
      </c>
      <c r="E41" s="56" t="s">
        <v>1252</v>
      </c>
      <c r="F41" s="80" t="s">
        <v>2416</v>
      </c>
      <c r="G41" s="145" t="s">
        <v>190</v>
      </c>
      <c r="M41" s="79"/>
    </row>
    <row r="42" spans="1:13" ht="15" customHeight="1">
      <c r="A42" s="78" t="s">
        <v>2269</v>
      </c>
      <c r="B42" s="85" t="s">
        <v>903</v>
      </c>
      <c r="C42" s="69" t="s">
        <v>1105</v>
      </c>
      <c r="D42" s="56" t="s">
        <v>1106</v>
      </c>
      <c r="E42" s="56" t="s">
        <v>1107</v>
      </c>
      <c r="F42" s="80" t="s">
        <v>658</v>
      </c>
      <c r="G42" s="145" t="s">
        <v>190</v>
      </c>
      <c r="M42" s="79"/>
    </row>
    <row r="43" spans="1:13" ht="15" customHeight="1">
      <c r="A43" s="78" t="s">
        <v>210</v>
      </c>
      <c r="B43" s="85" t="s">
        <v>925</v>
      </c>
      <c r="C43" s="69" t="s">
        <v>1499</v>
      </c>
      <c r="D43" s="56" t="s">
        <v>1552</v>
      </c>
      <c r="E43" s="56" t="s">
        <v>1492</v>
      </c>
      <c r="F43" s="80" t="s">
        <v>2416</v>
      </c>
      <c r="G43" s="145" t="s">
        <v>211</v>
      </c>
      <c r="M43" s="79"/>
    </row>
    <row r="44" spans="1:13" ht="15" customHeight="1">
      <c r="A44" s="78" t="s">
        <v>2270</v>
      </c>
      <c r="B44" s="85" t="s">
        <v>925</v>
      </c>
      <c r="C44" s="69" t="s">
        <v>1111</v>
      </c>
      <c r="D44" s="56" t="s">
        <v>1112</v>
      </c>
      <c r="E44" s="56" t="s">
        <v>1369</v>
      </c>
      <c r="F44" s="80" t="s">
        <v>385</v>
      </c>
      <c r="G44" s="145" t="s">
        <v>190</v>
      </c>
      <c r="M44" s="79"/>
    </row>
    <row r="45" spans="1:13" ht="15" customHeight="1">
      <c r="A45" s="78" t="s">
        <v>212</v>
      </c>
      <c r="B45" s="85" t="s">
        <v>903</v>
      </c>
      <c r="C45" s="69" t="s">
        <v>1531</v>
      </c>
      <c r="D45" s="56" t="s">
        <v>1532</v>
      </c>
      <c r="E45" s="56" t="s">
        <v>1295</v>
      </c>
      <c r="F45" s="80" t="s">
        <v>168</v>
      </c>
      <c r="G45" s="145" t="s">
        <v>190</v>
      </c>
      <c r="M45" s="79"/>
    </row>
  </sheetData>
  <sheetProtection/>
  <mergeCells count="4">
    <mergeCell ref="A4:G4"/>
    <mergeCell ref="D1:E1"/>
    <mergeCell ref="A3:G3"/>
    <mergeCell ref="A2:G2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20.140625" style="2" customWidth="1"/>
    <col min="2" max="12" width="18.8515625" style="0" customWidth="1"/>
  </cols>
  <sheetData>
    <row r="1" spans="5:6" ht="15">
      <c r="E1" s="16"/>
      <c r="F1" s="16"/>
    </row>
    <row r="2" spans="5:6" ht="15.75">
      <c r="E2" s="1" t="str">
        <f>Startlist!$F2</f>
        <v>Lääne-Eesti rahvaralli 2023</v>
      </c>
      <c r="F2" s="1"/>
    </row>
    <row r="3" spans="5:6" ht="15">
      <c r="E3" s="16" t="str">
        <f>Startlist!$F3</f>
        <v>20.05.2023</v>
      </c>
      <c r="F3" s="16"/>
    </row>
    <row r="4" spans="5:6" ht="15">
      <c r="E4" s="16" t="str">
        <f>Startlist!$F4</f>
        <v>Läänemaa</v>
      </c>
      <c r="F4" s="16"/>
    </row>
    <row r="5" spans="1:12" ht="21" customHeight="1">
      <c r="A5" s="168" t="s">
        <v>1138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1" ht="12.75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75" t="s">
        <v>2277</v>
      </c>
    </row>
    <row r="7" spans="1:11" ht="12.75">
      <c r="A7" s="109"/>
      <c r="B7" s="110"/>
      <c r="C7" s="111"/>
      <c r="D7" s="111"/>
      <c r="E7" s="111"/>
      <c r="F7" s="111"/>
      <c r="G7" s="111"/>
      <c r="H7" s="111"/>
      <c r="I7" s="111"/>
      <c r="J7" s="111"/>
      <c r="K7" s="111"/>
    </row>
    <row r="8" spans="1:11" ht="12.75">
      <c r="A8" s="112"/>
      <c r="B8" s="63" t="s">
        <v>925</v>
      </c>
      <c r="C8" s="63" t="s">
        <v>903</v>
      </c>
      <c r="D8" s="64" t="s">
        <v>905</v>
      </c>
      <c r="E8" s="64" t="s">
        <v>906</v>
      </c>
      <c r="F8" s="64" t="s">
        <v>904</v>
      </c>
      <c r="G8" s="64" t="s">
        <v>927</v>
      </c>
      <c r="H8" s="64" t="s">
        <v>926</v>
      </c>
      <c r="I8" s="64" t="s">
        <v>929</v>
      </c>
      <c r="J8" s="64" t="s">
        <v>928</v>
      </c>
      <c r="K8" s="64" t="s">
        <v>1113</v>
      </c>
    </row>
    <row r="9" spans="1:11" ht="12.75">
      <c r="A9" s="163" t="s">
        <v>2717</v>
      </c>
      <c r="B9" s="164" t="s">
        <v>1918</v>
      </c>
      <c r="C9" s="164" t="s">
        <v>2016</v>
      </c>
      <c r="D9" s="164" t="s">
        <v>1930</v>
      </c>
      <c r="E9" s="164" t="s">
        <v>1963</v>
      </c>
      <c r="F9" s="164" t="s">
        <v>1864</v>
      </c>
      <c r="G9" s="164" t="s">
        <v>2204</v>
      </c>
      <c r="H9" s="164" t="s">
        <v>1780</v>
      </c>
      <c r="I9" s="164" t="s">
        <v>1793</v>
      </c>
      <c r="J9" s="164" t="s">
        <v>1980</v>
      </c>
      <c r="K9" s="164" t="s">
        <v>2524</v>
      </c>
    </row>
    <row r="10" spans="1:11" ht="12.75">
      <c r="A10" s="165" t="s">
        <v>213</v>
      </c>
      <c r="B10" s="65" t="s">
        <v>214</v>
      </c>
      <c r="C10" s="65" t="s">
        <v>215</v>
      </c>
      <c r="D10" s="65" t="s">
        <v>216</v>
      </c>
      <c r="E10" s="65" t="s">
        <v>217</v>
      </c>
      <c r="F10" s="65" t="s">
        <v>218</v>
      </c>
      <c r="G10" s="65" t="s">
        <v>219</v>
      </c>
      <c r="H10" s="65" t="s">
        <v>220</v>
      </c>
      <c r="I10" s="65" t="s">
        <v>221</v>
      </c>
      <c r="J10" s="65" t="s">
        <v>222</v>
      </c>
      <c r="K10" s="65" t="s">
        <v>223</v>
      </c>
    </row>
    <row r="11" spans="1:11" ht="12.75">
      <c r="A11" s="167" t="s">
        <v>224</v>
      </c>
      <c r="B11" s="166" t="s">
        <v>225</v>
      </c>
      <c r="C11" s="166" t="s">
        <v>226</v>
      </c>
      <c r="D11" s="166" t="s">
        <v>227</v>
      </c>
      <c r="E11" s="166" t="s">
        <v>228</v>
      </c>
      <c r="F11" s="166" t="s">
        <v>229</v>
      </c>
      <c r="G11" s="166" t="s">
        <v>230</v>
      </c>
      <c r="H11" s="166" t="s">
        <v>231</v>
      </c>
      <c r="I11" s="166" t="s">
        <v>232</v>
      </c>
      <c r="J11" s="166" t="s">
        <v>233</v>
      </c>
      <c r="K11" s="166" t="s">
        <v>234</v>
      </c>
    </row>
    <row r="12" spans="1:11" ht="12.75">
      <c r="A12" s="163" t="s">
        <v>2719</v>
      </c>
      <c r="B12" s="164" t="s">
        <v>2514</v>
      </c>
      <c r="C12" s="164" t="s">
        <v>1902</v>
      </c>
      <c r="D12" s="164" t="s">
        <v>1755</v>
      </c>
      <c r="E12" s="164" t="s">
        <v>1964</v>
      </c>
      <c r="F12" s="164" t="s">
        <v>2531</v>
      </c>
      <c r="G12" s="164" t="s">
        <v>1942</v>
      </c>
      <c r="H12" s="164" t="s">
        <v>1787</v>
      </c>
      <c r="I12" s="164" t="s">
        <v>1794</v>
      </c>
      <c r="J12" s="164" t="s">
        <v>1981</v>
      </c>
      <c r="K12" s="164" t="s">
        <v>2525</v>
      </c>
    </row>
    <row r="13" spans="1:11" ht="12.75">
      <c r="A13" s="165" t="s">
        <v>235</v>
      </c>
      <c r="B13" s="65" t="s">
        <v>236</v>
      </c>
      <c r="C13" s="65" t="s">
        <v>237</v>
      </c>
      <c r="D13" s="65" t="s">
        <v>238</v>
      </c>
      <c r="E13" s="65" t="s">
        <v>239</v>
      </c>
      <c r="F13" s="65" t="s">
        <v>240</v>
      </c>
      <c r="G13" s="65" t="s">
        <v>241</v>
      </c>
      <c r="H13" s="65" t="s">
        <v>242</v>
      </c>
      <c r="I13" s="65" t="s">
        <v>243</v>
      </c>
      <c r="J13" s="65" t="s">
        <v>244</v>
      </c>
      <c r="K13" s="65" t="s">
        <v>245</v>
      </c>
    </row>
    <row r="14" spans="1:11" ht="12.75">
      <c r="A14" s="167" t="s">
        <v>246</v>
      </c>
      <c r="B14" s="166" t="s">
        <v>247</v>
      </c>
      <c r="C14" s="166" t="s">
        <v>248</v>
      </c>
      <c r="D14" s="166" t="s">
        <v>249</v>
      </c>
      <c r="E14" s="166" t="s">
        <v>228</v>
      </c>
      <c r="F14" s="166" t="s">
        <v>250</v>
      </c>
      <c r="G14" s="166" t="s">
        <v>251</v>
      </c>
      <c r="H14" s="166" t="s">
        <v>252</v>
      </c>
      <c r="I14" s="166" t="s">
        <v>232</v>
      </c>
      <c r="J14" s="166" t="s">
        <v>233</v>
      </c>
      <c r="K14" s="166" t="s">
        <v>234</v>
      </c>
    </row>
    <row r="15" spans="1:11" ht="12.75">
      <c r="A15" s="163" t="s">
        <v>2720</v>
      </c>
      <c r="B15" s="164" t="s">
        <v>1920</v>
      </c>
      <c r="C15" s="164" t="s">
        <v>1848</v>
      </c>
      <c r="D15" s="164" t="s">
        <v>1876</v>
      </c>
      <c r="E15" s="164" t="s">
        <v>1965</v>
      </c>
      <c r="F15" s="164" t="s">
        <v>1874</v>
      </c>
      <c r="G15" s="164" t="s">
        <v>1782</v>
      </c>
      <c r="H15" s="164" t="s">
        <v>1791</v>
      </c>
      <c r="I15" s="164" t="s">
        <v>1798</v>
      </c>
      <c r="J15" s="164" t="s">
        <v>1982</v>
      </c>
      <c r="K15" s="164" t="s">
        <v>2526</v>
      </c>
    </row>
    <row r="16" spans="1:11" ht="12.75">
      <c r="A16" s="165" t="s">
        <v>253</v>
      </c>
      <c r="B16" s="65" t="s">
        <v>254</v>
      </c>
      <c r="C16" s="65" t="s">
        <v>255</v>
      </c>
      <c r="D16" s="65" t="s">
        <v>256</v>
      </c>
      <c r="E16" s="65" t="s">
        <v>257</v>
      </c>
      <c r="F16" s="65" t="s">
        <v>258</v>
      </c>
      <c r="G16" s="65" t="s">
        <v>259</v>
      </c>
      <c r="H16" s="65" t="s">
        <v>260</v>
      </c>
      <c r="I16" s="65" t="s">
        <v>261</v>
      </c>
      <c r="J16" s="65" t="s">
        <v>262</v>
      </c>
      <c r="K16" s="65" t="s">
        <v>263</v>
      </c>
    </row>
    <row r="17" spans="1:11" ht="12.75">
      <c r="A17" s="165" t="s">
        <v>264</v>
      </c>
      <c r="B17" s="239" t="s">
        <v>225</v>
      </c>
      <c r="C17" s="166" t="s">
        <v>265</v>
      </c>
      <c r="D17" s="166" t="s">
        <v>249</v>
      </c>
      <c r="E17" s="166" t="s">
        <v>228</v>
      </c>
      <c r="F17" s="166" t="s">
        <v>266</v>
      </c>
      <c r="G17" s="166" t="s">
        <v>251</v>
      </c>
      <c r="H17" s="166" t="s">
        <v>267</v>
      </c>
      <c r="I17" s="166" t="s">
        <v>268</v>
      </c>
      <c r="J17" s="166" t="s">
        <v>233</v>
      </c>
      <c r="K17" s="166" t="s">
        <v>234</v>
      </c>
    </row>
    <row r="18" spans="1:11" ht="12.75">
      <c r="A18" s="163" t="s">
        <v>2726</v>
      </c>
      <c r="B18" s="164" t="s">
        <v>2728</v>
      </c>
      <c r="C18" s="164" t="s">
        <v>2733</v>
      </c>
      <c r="D18" s="164" t="s">
        <v>2744</v>
      </c>
      <c r="E18" s="164" t="s">
        <v>2849</v>
      </c>
      <c r="F18" s="164" t="s">
        <v>2882</v>
      </c>
      <c r="G18" s="164" t="s">
        <v>1800</v>
      </c>
      <c r="H18" s="164" t="s">
        <v>2764</v>
      </c>
      <c r="I18" s="164" t="s">
        <v>2111</v>
      </c>
      <c r="J18" s="164" t="s">
        <v>2861</v>
      </c>
      <c r="K18" s="164" t="s">
        <v>55</v>
      </c>
    </row>
    <row r="19" spans="1:11" ht="12.75">
      <c r="A19" s="165" t="s">
        <v>269</v>
      </c>
      <c r="B19" s="65" t="s">
        <v>270</v>
      </c>
      <c r="C19" s="65" t="s">
        <v>271</v>
      </c>
      <c r="D19" s="65" t="s">
        <v>272</v>
      </c>
      <c r="E19" s="65" t="s">
        <v>273</v>
      </c>
      <c r="F19" s="65" t="s">
        <v>274</v>
      </c>
      <c r="G19" s="65" t="s">
        <v>275</v>
      </c>
      <c r="H19" s="65" t="s">
        <v>276</v>
      </c>
      <c r="I19" s="65" t="s">
        <v>277</v>
      </c>
      <c r="J19" s="65" t="s">
        <v>278</v>
      </c>
      <c r="K19" s="65" t="s">
        <v>279</v>
      </c>
    </row>
    <row r="20" spans="1:11" ht="12.75">
      <c r="A20" s="165" t="s">
        <v>224</v>
      </c>
      <c r="B20" s="239" t="s">
        <v>280</v>
      </c>
      <c r="C20" s="239" t="s">
        <v>281</v>
      </c>
      <c r="D20" s="239" t="s">
        <v>249</v>
      </c>
      <c r="E20" s="239" t="s">
        <v>228</v>
      </c>
      <c r="F20" s="239" t="s">
        <v>282</v>
      </c>
      <c r="G20" s="239" t="s">
        <v>251</v>
      </c>
      <c r="H20" s="239" t="s">
        <v>267</v>
      </c>
      <c r="I20" s="239" t="s">
        <v>268</v>
      </c>
      <c r="J20" s="239" t="s">
        <v>233</v>
      </c>
      <c r="K20" s="239" t="s">
        <v>234</v>
      </c>
    </row>
    <row r="21" spans="1:11" ht="12.75">
      <c r="A21" s="167"/>
      <c r="B21" s="166"/>
      <c r="C21" s="166"/>
      <c r="D21" s="166"/>
      <c r="E21" s="166"/>
      <c r="F21" s="166" t="s">
        <v>250</v>
      </c>
      <c r="G21" s="166"/>
      <c r="H21" s="166"/>
      <c r="I21" s="166"/>
      <c r="J21" s="166"/>
      <c r="K21" s="166"/>
    </row>
    <row r="22" spans="1:11" ht="12.75">
      <c r="A22" s="261" t="s">
        <v>2840</v>
      </c>
      <c r="B22" s="239" t="s">
        <v>2007</v>
      </c>
      <c r="C22" s="164" t="s">
        <v>105</v>
      </c>
      <c r="D22" s="164" t="s">
        <v>2745</v>
      </c>
      <c r="E22" s="164" t="s">
        <v>2866</v>
      </c>
      <c r="F22" s="164" t="s">
        <v>2752</v>
      </c>
      <c r="G22" s="164" t="s">
        <v>13</v>
      </c>
      <c r="H22" s="164" t="s">
        <v>2757</v>
      </c>
      <c r="I22" s="164" t="s">
        <v>2759</v>
      </c>
      <c r="J22" s="164" t="s">
        <v>2862</v>
      </c>
      <c r="K22" s="164" t="s">
        <v>56</v>
      </c>
    </row>
    <row r="23" spans="1:11" ht="12.75">
      <c r="A23" s="165" t="s">
        <v>283</v>
      </c>
      <c r="B23" s="65" t="s">
        <v>284</v>
      </c>
      <c r="C23" s="65" t="s">
        <v>285</v>
      </c>
      <c r="D23" s="65" t="s">
        <v>286</v>
      </c>
      <c r="E23" s="65" t="s">
        <v>287</v>
      </c>
      <c r="F23" s="65" t="s">
        <v>288</v>
      </c>
      <c r="G23" s="65" t="s">
        <v>289</v>
      </c>
      <c r="H23" s="65" t="s">
        <v>290</v>
      </c>
      <c r="I23" s="65" t="s">
        <v>291</v>
      </c>
      <c r="J23" s="65" t="s">
        <v>292</v>
      </c>
      <c r="K23" s="65" t="s">
        <v>293</v>
      </c>
    </row>
    <row r="24" spans="1:11" ht="12.75">
      <c r="A24" s="165" t="s">
        <v>246</v>
      </c>
      <c r="B24" s="239" t="s">
        <v>225</v>
      </c>
      <c r="C24" s="166" t="s">
        <v>294</v>
      </c>
      <c r="D24" s="166" t="s">
        <v>249</v>
      </c>
      <c r="E24" s="166" t="s">
        <v>295</v>
      </c>
      <c r="F24" s="166" t="s">
        <v>266</v>
      </c>
      <c r="G24" s="166" t="s">
        <v>251</v>
      </c>
      <c r="H24" s="166" t="s">
        <v>231</v>
      </c>
      <c r="I24" s="166" t="s">
        <v>232</v>
      </c>
      <c r="J24" s="166" t="s">
        <v>233</v>
      </c>
      <c r="K24" s="166" t="s">
        <v>234</v>
      </c>
    </row>
    <row r="25" spans="1:11" ht="12.75">
      <c r="A25" s="163" t="s">
        <v>165</v>
      </c>
      <c r="B25" s="164" t="s">
        <v>2751</v>
      </c>
      <c r="C25" s="164" t="s">
        <v>2727</v>
      </c>
      <c r="D25" s="164" t="s">
        <v>1866</v>
      </c>
      <c r="E25" s="164" t="s">
        <v>2850</v>
      </c>
      <c r="F25" s="164" t="s">
        <v>2755</v>
      </c>
      <c r="G25" s="164" t="s">
        <v>14</v>
      </c>
      <c r="H25" s="164" t="s">
        <v>2186</v>
      </c>
      <c r="I25" s="164" t="s">
        <v>2760</v>
      </c>
      <c r="J25" s="164" t="s">
        <v>2863</v>
      </c>
      <c r="K25" s="164" t="s">
        <v>1903</v>
      </c>
    </row>
    <row r="26" spans="1:11" ht="12.75">
      <c r="A26" s="165" t="s">
        <v>296</v>
      </c>
      <c r="B26" s="65" t="s">
        <v>297</v>
      </c>
      <c r="C26" s="65" t="s">
        <v>298</v>
      </c>
      <c r="D26" s="65" t="s">
        <v>299</v>
      </c>
      <c r="E26" s="65" t="s">
        <v>300</v>
      </c>
      <c r="F26" s="65" t="s">
        <v>301</v>
      </c>
      <c r="G26" s="65" t="s">
        <v>302</v>
      </c>
      <c r="H26" s="65" t="s">
        <v>303</v>
      </c>
      <c r="I26" s="65" t="s">
        <v>304</v>
      </c>
      <c r="J26" s="65" t="s">
        <v>305</v>
      </c>
      <c r="K26" s="65" t="s">
        <v>306</v>
      </c>
    </row>
    <row r="27" spans="1:11" ht="12.75">
      <c r="A27" s="167" t="s">
        <v>264</v>
      </c>
      <c r="B27" s="166" t="s">
        <v>307</v>
      </c>
      <c r="C27" s="166" t="s">
        <v>265</v>
      </c>
      <c r="D27" s="166" t="s">
        <v>249</v>
      </c>
      <c r="E27" s="166" t="s">
        <v>228</v>
      </c>
      <c r="F27" s="166" t="s">
        <v>229</v>
      </c>
      <c r="G27" s="166" t="s">
        <v>251</v>
      </c>
      <c r="H27" s="166" t="s">
        <v>231</v>
      </c>
      <c r="I27" s="166" t="s">
        <v>232</v>
      </c>
      <c r="J27" s="166" t="s">
        <v>233</v>
      </c>
      <c r="K27" s="166" t="s">
        <v>234</v>
      </c>
    </row>
    <row r="28" spans="1:11" ht="12.75">
      <c r="A28" s="163" t="s">
        <v>308</v>
      </c>
      <c r="B28" s="164" t="s">
        <v>450</v>
      </c>
      <c r="C28" s="164" t="s">
        <v>407</v>
      </c>
      <c r="D28" s="164" t="s">
        <v>404</v>
      </c>
      <c r="E28" s="164" t="s">
        <v>460</v>
      </c>
      <c r="F28" s="164" t="s">
        <v>410</v>
      </c>
      <c r="G28" s="164" t="s">
        <v>547</v>
      </c>
      <c r="H28" s="164" t="s">
        <v>421</v>
      </c>
      <c r="I28" s="164" t="s">
        <v>417</v>
      </c>
      <c r="J28" s="164" t="s">
        <v>487</v>
      </c>
      <c r="K28" s="164" t="s">
        <v>350</v>
      </c>
    </row>
    <row r="29" spans="1:11" ht="12.75">
      <c r="A29" s="165" t="s">
        <v>309</v>
      </c>
      <c r="B29" s="65" t="s">
        <v>2278</v>
      </c>
      <c r="C29" s="65" t="s">
        <v>2279</v>
      </c>
      <c r="D29" s="65" t="s">
        <v>302</v>
      </c>
      <c r="E29" s="65" t="s">
        <v>2280</v>
      </c>
      <c r="F29" s="65" t="s">
        <v>2281</v>
      </c>
      <c r="G29" s="65" t="s">
        <v>2282</v>
      </c>
      <c r="H29" s="65" t="s">
        <v>2283</v>
      </c>
      <c r="I29" s="65" t="s">
        <v>2284</v>
      </c>
      <c r="J29" s="65" t="s">
        <v>2285</v>
      </c>
      <c r="K29" s="65" t="s">
        <v>2286</v>
      </c>
    </row>
    <row r="30" spans="1:11" ht="12.75">
      <c r="A30" s="167" t="s">
        <v>310</v>
      </c>
      <c r="B30" s="166" t="s">
        <v>225</v>
      </c>
      <c r="C30" s="166" t="s">
        <v>2287</v>
      </c>
      <c r="D30" s="166" t="s">
        <v>249</v>
      </c>
      <c r="E30" s="166" t="s">
        <v>228</v>
      </c>
      <c r="F30" s="166" t="s">
        <v>229</v>
      </c>
      <c r="G30" s="166" t="s">
        <v>230</v>
      </c>
      <c r="H30" s="166" t="s">
        <v>231</v>
      </c>
      <c r="I30" s="166" t="s">
        <v>232</v>
      </c>
      <c r="J30" s="166" t="s">
        <v>233</v>
      </c>
      <c r="K30" s="166" t="s">
        <v>234</v>
      </c>
    </row>
    <row r="31" spans="1:11" ht="12.75">
      <c r="A31" s="163" t="s">
        <v>311</v>
      </c>
      <c r="B31" s="164" t="s">
        <v>451</v>
      </c>
      <c r="C31" s="164" t="s">
        <v>472</v>
      </c>
      <c r="D31" s="164" t="s">
        <v>585</v>
      </c>
      <c r="E31" s="164" t="s">
        <v>540</v>
      </c>
      <c r="F31" s="164" t="s">
        <v>1847</v>
      </c>
      <c r="G31" s="164" t="s">
        <v>562</v>
      </c>
      <c r="H31" s="164" t="s">
        <v>422</v>
      </c>
      <c r="I31" s="164" t="s">
        <v>418</v>
      </c>
      <c r="J31" s="164" t="s">
        <v>2525</v>
      </c>
      <c r="K31" s="164" t="s">
        <v>618</v>
      </c>
    </row>
    <row r="32" spans="1:11" ht="12.75">
      <c r="A32" s="165" t="s">
        <v>312</v>
      </c>
      <c r="B32" s="65" t="s">
        <v>2288</v>
      </c>
      <c r="C32" s="65" t="s">
        <v>2289</v>
      </c>
      <c r="D32" s="65" t="s">
        <v>2290</v>
      </c>
      <c r="E32" s="65" t="s">
        <v>2291</v>
      </c>
      <c r="F32" s="65" t="s">
        <v>241</v>
      </c>
      <c r="G32" s="65" t="s">
        <v>2292</v>
      </c>
      <c r="H32" s="65" t="s">
        <v>2293</v>
      </c>
      <c r="I32" s="65" t="s">
        <v>2294</v>
      </c>
      <c r="J32" s="65" t="s">
        <v>2295</v>
      </c>
      <c r="K32" s="65" t="s">
        <v>2296</v>
      </c>
    </row>
    <row r="33" spans="1:11" ht="12.75">
      <c r="A33" s="167" t="s">
        <v>313</v>
      </c>
      <c r="B33" s="166" t="s">
        <v>225</v>
      </c>
      <c r="C33" s="166" t="s">
        <v>226</v>
      </c>
      <c r="D33" s="166" t="s">
        <v>2297</v>
      </c>
      <c r="E33" s="166" t="s">
        <v>2298</v>
      </c>
      <c r="F33" s="166" t="s">
        <v>250</v>
      </c>
      <c r="G33" s="166" t="s">
        <v>251</v>
      </c>
      <c r="H33" s="166" t="s">
        <v>231</v>
      </c>
      <c r="I33" s="166" t="s">
        <v>232</v>
      </c>
      <c r="J33" s="166" t="s">
        <v>233</v>
      </c>
      <c r="K33" s="166" t="s">
        <v>234</v>
      </c>
    </row>
    <row r="34" spans="1:11" ht="12.75">
      <c r="A34" s="163" t="s">
        <v>314</v>
      </c>
      <c r="B34" s="164" t="s">
        <v>389</v>
      </c>
      <c r="C34" s="164" t="s">
        <v>2126</v>
      </c>
      <c r="D34" s="164" t="s">
        <v>1787</v>
      </c>
      <c r="E34" s="164" t="s">
        <v>2810</v>
      </c>
      <c r="F34" s="164" t="s">
        <v>490</v>
      </c>
      <c r="G34" s="164" t="s">
        <v>353</v>
      </c>
      <c r="H34" s="164" t="s">
        <v>423</v>
      </c>
      <c r="I34" s="164" t="s">
        <v>1959</v>
      </c>
      <c r="J34" s="164" t="s">
        <v>2065</v>
      </c>
      <c r="K34" s="164" t="s">
        <v>619</v>
      </c>
    </row>
    <row r="35" spans="1:11" ht="12.75">
      <c r="A35" s="165" t="s">
        <v>315</v>
      </c>
      <c r="B35" s="65" t="s">
        <v>2299</v>
      </c>
      <c r="C35" s="65" t="s">
        <v>2300</v>
      </c>
      <c r="D35" s="65" t="s">
        <v>287</v>
      </c>
      <c r="E35" s="65" t="s">
        <v>2301</v>
      </c>
      <c r="F35" s="65" t="s">
        <v>2302</v>
      </c>
      <c r="G35" s="65" t="s">
        <v>2303</v>
      </c>
      <c r="H35" s="65" t="s">
        <v>2304</v>
      </c>
      <c r="I35" s="65" t="s">
        <v>2305</v>
      </c>
      <c r="J35" s="65" t="s">
        <v>2306</v>
      </c>
      <c r="K35" s="65" t="s">
        <v>2307</v>
      </c>
    </row>
    <row r="36" spans="1:11" ht="12.75">
      <c r="A36" s="167" t="s">
        <v>316</v>
      </c>
      <c r="B36" s="166" t="s">
        <v>2308</v>
      </c>
      <c r="C36" s="166" t="s">
        <v>226</v>
      </c>
      <c r="D36" s="166" t="s">
        <v>249</v>
      </c>
      <c r="E36" s="166" t="s">
        <v>228</v>
      </c>
      <c r="F36" s="166" t="s">
        <v>2309</v>
      </c>
      <c r="G36" s="166" t="s">
        <v>251</v>
      </c>
      <c r="H36" s="166" t="s">
        <v>231</v>
      </c>
      <c r="I36" s="166" t="s">
        <v>232</v>
      </c>
      <c r="J36" s="166" t="s">
        <v>233</v>
      </c>
      <c r="K36" s="166" t="s">
        <v>234</v>
      </c>
    </row>
    <row r="37" ht="12.75">
      <c r="A37"/>
    </row>
    <row r="38" ht="12.75">
      <c r="A38" s="5" t="s">
        <v>317</v>
      </c>
    </row>
  </sheetData>
  <sheetProtection/>
  <printOptions horizontalCentered="1"/>
  <pageMargins left="0" right="0" top="0" bottom="0" header="0" footer="0"/>
  <pageSetup fitToHeight="1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spans="1:11" ht="15">
      <c r="A1" s="32"/>
      <c r="B1" s="32"/>
      <c r="C1" s="32"/>
      <c r="D1" s="32"/>
      <c r="E1" s="32"/>
      <c r="F1" s="34"/>
      <c r="G1" s="32"/>
      <c r="H1" s="32"/>
      <c r="I1" s="32"/>
      <c r="J1" s="32"/>
      <c r="K1" s="32"/>
    </row>
    <row r="2" spans="1:11" ht="15.75">
      <c r="A2" s="32"/>
      <c r="B2" s="32"/>
      <c r="C2" s="32"/>
      <c r="D2" s="32"/>
      <c r="E2" s="32"/>
      <c r="F2" s="45" t="str">
        <f>Startlist!$F2</f>
        <v>Lääne-Eesti rahvaralli 2023</v>
      </c>
      <c r="G2" s="32"/>
      <c r="H2" s="32"/>
      <c r="I2" s="32"/>
      <c r="J2" s="32"/>
      <c r="K2" s="32"/>
    </row>
    <row r="3" spans="1:11" ht="15">
      <c r="A3" s="32"/>
      <c r="B3" s="32"/>
      <c r="C3" s="32"/>
      <c r="D3" s="32"/>
      <c r="E3" s="32"/>
      <c r="F3" s="34" t="str">
        <f>Startlist!$F3</f>
        <v>20.05.2023</v>
      </c>
      <c r="G3" s="32"/>
      <c r="H3" s="32"/>
      <c r="I3" s="32"/>
      <c r="J3" s="32"/>
      <c r="K3" s="32"/>
    </row>
    <row r="4" spans="1:11" ht="15">
      <c r="A4" s="32"/>
      <c r="B4" s="32"/>
      <c r="C4" s="32"/>
      <c r="D4" s="32"/>
      <c r="E4" s="32"/>
      <c r="F4" s="34" t="str">
        <f>Startlist!$F4</f>
        <v>Läänemaa</v>
      </c>
      <c r="G4" s="32"/>
      <c r="H4" s="32"/>
      <c r="I4" s="32"/>
      <c r="J4" s="32"/>
      <c r="K4" s="32"/>
    </row>
    <row r="5" spans="1:11" ht="15">
      <c r="A5" s="32"/>
      <c r="B5" s="32"/>
      <c r="C5" s="32"/>
      <c r="D5" s="34"/>
      <c r="E5" s="32"/>
      <c r="F5" s="32"/>
      <c r="G5" s="32"/>
      <c r="H5" s="32"/>
      <c r="I5" s="32"/>
      <c r="J5" s="32"/>
      <c r="K5" s="32"/>
    </row>
    <row r="6" spans="1:11" ht="15">
      <c r="A6" s="32"/>
      <c r="B6" s="32"/>
      <c r="C6" s="32"/>
      <c r="D6" s="34"/>
      <c r="E6" s="46"/>
      <c r="F6" s="32"/>
      <c r="G6" s="32"/>
      <c r="H6" s="32"/>
      <c r="I6" s="24"/>
      <c r="J6" s="25"/>
      <c r="K6" s="25"/>
    </row>
    <row r="7" spans="1:11" ht="12.75">
      <c r="A7" s="32"/>
      <c r="B7" s="32"/>
      <c r="C7" s="32"/>
      <c r="D7" s="32"/>
      <c r="E7" s="32"/>
      <c r="F7" s="32"/>
      <c r="G7" s="32"/>
      <c r="H7" s="32"/>
      <c r="I7" s="25"/>
      <c r="J7" s="25"/>
      <c r="K7" s="25"/>
    </row>
    <row r="8" spans="1:11" ht="12.75">
      <c r="A8" s="32"/>
      <c r="B8" s="32"/>
      <c r="C8" s="32"/>
      <c r="D8" s="32"/>
      <c r="E8" s="20" t="s">
        <v>1141</v>
      </c>
      <c r="F8" s="21"/>
      <c r="G8" s="22" t="s">
        <v>1142</v>
      </c>
      <c r="H8" s="32"/>
      <c r="I8" s="26"/>
      <c r="J8" s="25"/>
      <c r="K8" s="27"/>
    </row>
    <row r="9" spans="1:11" ht="19.5" customHeight="1">
      <c r="A9" s="32"/>
      <c r="B9" s="32"/>
      <c r="C9" s="32"/>
      <c r="D9" s="32"/>
      <c r="E9" s="31" t="s">
        <v>925</v>
      </c>
      <c r="F9" s="17"/>
      <c r="G9" s="23">
        <v>12</v>
      </c>
      <c r="H9" s="32"/>
      <c r="I9" s="28"/>
      <c r="J9" s="28"/>
      <c r="K9" s="29"/>
    </row>
    <row r="10" spans="1:11" ht="19.5" customHeight="1">
      <c r="A10" s="32"/>
      <c r="B10" s="32"/>
      <c r="C10" s="32"/>
      <c r="D10" s="32"/>
      <c r="E10" s="31" t="s">
        <v>903</v>
      </c>
      <c r="F10" s="17"/>
      <c r="G10" s="23">
        <v>25</v>
      </c>
      <c r="H10" s="32"/>
      <c r="I10" s="30"/>
      <c r="J10" s="28"/>
      <c r="K10" s="30"/>
    </row>
    <row r="11" spans="1:11" ht="19.5" customHeight="1">
      <c r="A11" s="32"/>
      <c r="B11" s="32"/>
      <c r="C11" s="32"/>
      <c r="D11" s="32"/>
      <c r="E11" s="31" t="s">
        <v>905</v>
      </c>
      <c r="F11" s="17"/>
      <c r="G11" s="23">
        <v>14</v>
      </c>
      <c r="H11" s="32"/>
      <c r="I11" s="30"/>
      <c r="J11" s="28"/>
      <c r="K11" s="30"/>
    </row>
    <row r="12" spans="1:11" ht="19.5" customHeight="1">
      <c r="A12" s="32"/>
      <c r="B12" s="32"/>
      <c r="C12" s="32"/>
      <c r="D12" s="32"/>
      <c r="E12" s="31" t="s">
        <v>906</v>
      </c>
      <c r="F12" s="17"/>
      <c r="G12" s="23">
        <v>15</v>
      </c>
      <c r="H12" s="32"/>
      <c r="I12" s="30"/>
      <c r="J12" s="28"/>
      <c r="K12" s="30"/>
    </row>
    <row r="13" spans="1:11" ht="19.5" customHeight="1">
      <c r="A13" s="32"/>
      <c r="B13" s="32"/>
      <c r="C13" s="32"/>
      <c r="D13" s="32"/>
      <c r="E13" s="31" t="s">
        <v>904</v>
      </c>
      <c r="F13" s="17"/>
      <c r="G13" s="23">
        <v>18</v>
      </c>
      <c r="H13" s="32"/>
      <c r="I13" s="25"/>
      <c r="J13" s="25"/>
      <c r="K13" s="25"/>
    </row>
    <row r="14" spans="1:11" ht="19.5" customHeight="1">
      <c r="A14" s="32"/>
      <c r="B14" s="32"/>
      <c r="C14" s="32"/>
      <c r="D14" s="32"/>
      <c r="E14" s="31" t="s">
        <v>927</v>
      </c>
      <c r="F14" s="17"/>
      <c r="G14" s="23">
        <v>5</v>
      </c>
      <c r="H14" s="32"/>
      <c r="I14" s="25"/>
      <c r="J14" s="25"/>
      <c r="K14" s="25"/>
    </row>
    <row r="15" spans="1:11" ht="19.5" customHeight="1">
      <c r="A15" s="32"/>
      <c r="B15" s="32"/>
      <c r="C15" s="32"/>
      <c r="D15" s="32"/>
      <c r="E15" s="31" t="s">
        <v>926</v>
      </c>
      <c r="F15" s="17"/>
      <c r="G15" s="23">
        <v>8</v>
      </c>
      <c r="H15" s="32"/>
      <c r="I15" s="25"/>
      <c r="J15" s="25"/>
      <c r="K15" s="25"/>
    </row>
    <row r="16" spans="1:11" ht="19.5" customHeight="1">
      <c r="A16" s="32"/>
      <c r="B16" s="32"/>
      <c r="C16" s="32"/>
      <c r="D16" s="32"/>
      <c r="E16" s="31" t="s">
        <v>929</v>
      </c>
      <c r="F16" s="17"/>
      <c r="G16" s="23">
        <v>29</v>
      </c>
      <c r="H16" s="32"/>
      <c r="I16" s="32"/>
      <c r="J16" s="32"/>
      <c r="K16" s="32"/>
    </row>
    <row r="17" spans="1:11" ht="19.5" customHeight="1">
      <c r="A17" s="32"/>
      <c r="B17" s="32"/>
      <c r="C17" s="32"/>
      <c r="D17" s="32"/>
      <c r="E17" s="31" t="s">
        <v>928</v>
      </c>
      <c r="F17" s="17"/>
      <c r="G17" s="23">
        <v>9</v>
      </c>
      <c r="H17" s="32"/>
      <c r="I17" s="32"/>
      <c r="J17" s="32"/>
      <c r="K17" s="32"/>
    </row>
    <row r="18" spans="1:11" ht="19.5" customHeight="1">
      <c r="A18" s="32"/>
      <c r="B18" s="32"/>
      <c r="C18" s="32"/>
      <c r="D18" s="32"/>
      <c r="E18" s="31" t="s">
        <v>1113</v>
      </c>
      <c r="F18" s="17"/>
      <c r="G18" s="23">
        <v>1</v>
      </c>
      <c r="H18" s="32"/>
      <c r="I18" s="32"/>
      <c r="J18" s="32"/>
      <c r="K18" s="32"/>
    </row>
    <row r="19" spans="1:11" ht="19.5" customHeight="1">
      <c r="A19" s="32"/>
      <c r="B19" s="32"/>
      <c r="C19" s="32"/>
      <c r="D19" s="32"/>
      <c r="H19" s="32"/>
      <c r="I19" s="32"/>
      <c r="J19" s="32"/>
      <c r="K19" s="32"/>
    </row>
    <row r="20" spans="1:11" ht="19.5" customHeight="1">
      <c r="A20" s="32"/>
      <c r="B20" s="32"/>
      <c r="C20" s="32"/>
      <c r="D20" s="32"/>
      <c r="E20" s="18" t="s">
        <v>1143</v>
      </c>
      <c r="F20" s="17"/>
      <c r="G20" s="19">
        <f>SUM(G9:G19)</f>
        <v>136</v>
      </c>
      <c r="H20" s="32"/>
      <c r="I20" s="32"/>
      <c r="J20" s="32"/>
      <c r="K20" s="32"/>
    </row>
    <row r="21" spans="1:11" ht="19.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19.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19.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9.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ht="19.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sheetProtection/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karin</cp:lastModifiedBy>
  <cp:lastPrinted>2023-05-20T18:14:41Z</cp:lastPrinted>
  <dcterms:created xsi:type="dcterms:W3CDTF">2004-09-28T13:23:33Z</dcterms:created>
  <dcterms:modified xsi:type="dcterms:W3CDTF">2023-05-25T08:06:08Z</dcterms:modified>
  <cp:category/>
  <cp:version/>
  <cp:contentType/>
  <cp:contentStatus/>
</cp:coreProperties>
</file>